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1"/>
  <workbookPr/>
  <mc:AlternateContent xmlns:mc="http://schemas.openxmlformats.org/markup-compatibility/2006">
    <mc:Choice Requires="x15">
      <x15ac:absPath xmlns:x15ac="http://schemas.microsoft.com/office/spreadsheetml/2010/11/ac" url="/Users/beatweingartner/Weingartner/BW/1b_LC/2 Mess- und Prüfkoffer/"/>
    </mc:Choice>
  </mc:AlternateContent>
  <xr:revisionPtr revIDLastSave="0" documentId="13_ncr:1_{87A48502-C036-6046-A25B-3E73DA310D40}" xr6:coauthVersionLast="47" xr6:coauthVersionMax="47" xr10:uidLastSave="{00000000-0000-0000-0000-000000000000}"/>
  <bookViews>
    <workbookView xWindow="40580" yWindow="500" windowWidth="31560" windowHeight="18340" tabRatio="500" xr2:uid="{00000000-000D-0000-FFFF-FFFF00000000}"/>
  </bookViews>
  <sheets>
    <sheet name="Tabelle1" sheetId="1" r:id="rId1"/>
  </sheets>
  <definedNames>
    <definedName name="_xlnm.Print_Area" localSheetId="0">Tabelle1!$A$1:$N$58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" i="1" l="1"/>
  <c r="R6" i="1" l="1"/>
  <c r="S6" i="1" s="1"/>
  <c r="N6" i="1" s="1"/>
  <c r="R7" i="1"/>
  <c r="S7" i="1" s="1"/>
  <c r="R8" i="1"/>
  <c r="T7" i="1"/>
  <c r="T8" i="1"/>
  <c r="R9" i="1"/>
  <c r="G9" i="1" s="1"/>
  <c r="R10" i="1"/>
  <c r="G10" i="1" s="1"/>
  <c r="T11" i="1"/>
  <c r="R12" i="1"/>
  <c r="G12" i="1" s="1"/>
  <c r="R13" i="1"/>
  <c r="G13" i="1" s="1"/>
  <c r="R15" i="1"/>
  <c r="R16" i="1"/>
  <c r="G14" i="1"/>
  <c r="W14" i="1" s="1"/>
  <c r="T15" i="1"/>
  <c r="T16" i="1"/>
  <c r="R18" i="1"/>
  <c r="R19" i="1" s="1"/>
  <c r="G17" i="1" s="1"/>
  <c r="T18" i="1"/>
  <c r="T19" i="1"/>
  <c r="R21" i="1"/>
  <c r="R22" i="1" s="1"/>
  <c r="T21" i="1"/>
  <c r="T22" i="1"/>
  <c r="R24" i="1"/>
  <c r="R25" i="1" s="1"/>
  <c r="G23" i="1" s="1"/>
  <c r="T24" i="1"/>
  <c r="T25" i="1"/>
  <c r="R27" i="1"/>
  <c r="R28" i="1"/>
  <c r="G26" i="1" s="1"/>
  <c r="T27" i="1"/>
  <c r="T28" i="1"/>
  <c r="R30" i="1"/>
  <c r="R31" i="1"/>
  <c r="G29" i="1" s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H40" i="1"/>
  <c r="R11" i="1"/>
  <c r="G11" i="1" s="1"/>
  <c r="S38" i="1"/>
  <c r="N38" i="1" s="1"/>
  <c r="S39" i="1"/>
  <c r="N39" i="1" s="1"/>
  <c r="S40" i="1"/>
  <c r="N40" i="1" s="1"/>
  <c r="R33" i="1"/>
  <c r="R34" i="1" s="1"/>
  <c r="G32" i="1" s="1"/>
  <c r="R36" i="1"/>
  <c r="R37" i="1" s="1"/>
  <c r="G35" i="1" s="1"/>
  <c r="R42" i="1"/>
  <c r="R43" i="1" s="1"/>
  <c r="S44" i="1"/>
  <c r="N44" i="1" s="1"/>
  <c r="N49" i="1"/>
  <c r="R41" i="1"/>
  <c r="R38" i="1"/>
  <c r="R39" i="1"/>
  <c r="R40" i="1"/>
  <c r="S15" i="1"/>
  <c r="S16" i="1"/>
  <c r="S18" i="1"/>
  <c r="S19" i="1"/>
  <c r="S21" i="1"/>
  <c r="S22" i="1"/>
  <c r="S24" i="1"/>
  <c r="S25" i="1"/>
  <c r="S27" i="1"/>
  <c r="S28" i="1"/>
  <c r="S30" i="1"/>
  <c r="S31" i="1"/>
  <c r="S33" i="1"/>
  <c r="S34" i="1"/>
  <c r="S36" i="1"/>
  <c r="S37" i="1"/>
  <c r="S42" i="1"/>
  <c r="S43" i="1"/>
  <c r="U44" i="1"/>
  <c r="U9" i="1"/>
  <c r="U10" i="1"/>
  <c r="U11" i="1"/>
  <c r="U15" i="1"/>
  <c r="U16" i="1"/>
  <c r="U18" i="1"/>
  <c r="U19" i="1"/>
  <c r="U21" i="1"/>
  <c r="U22" i="1"/>
  <c r="U24" i="1"/>
  <c r="U25" i="1"/>
  <c r="U27" i="1"/>
  <c r="U28" i="1"/>
  <c r="U30" i="1"/>
  <c r="U31" i="1"/>
  <c r="U33" i="1"/>
  <c r="U34" i="1"/>
  <c r="U36" i="1"/>
  <c r="U37" i="1"/>
  <c r="U38" i="1"/>
  <c r="U39" i="1"/>
  <c r="U40" i="1"/>
  <c r="U42" i="1"/>
  <c r="U43" i="1"/>
  <c r="V44" i="1"/>
  <c r="V9" i="1"/>
  <c r="V10" i="1"/>
  <c r="V11" i="1"/>
  <c r="V12" i="1"/>
  <c r="V13" i="1"/>
  <c r="V15" i="1"/>
  <c r="V16" i="1"/>
  <c r="V18" i="1"/>
  <c r="V19" i="1"/>
  <c r="V21" i="1"/>
  <c r="V22" i="1"/>
  <c r="V24" i="1"/>
  <c r="V25" i="1"/>
  <c r="V27" i="1"/>
  <c r="V28" i="1"/>
  <c r="V30" i="1"/>
  <c r="V31" i="1"/>
  <c r="V33" i="1"/>
  <c r="V34" i="1"/>
  <c r="V36" i="1"/>
  <c r="V37" i="1"/>
  <c r="V38" i="1"/>
  <c r="V39" i="1"/>
  <c r="V40" i="1"/>
  <c r="V41" i="1"/>
  <c r="V42" i="1"/>
  <c r="V43" i="1"/>
  <c r="W44" i="1"/>
  <c r="W7" i="1"/>
  <c r="W8" i="1"/>
  <c r="W9" i="1"/>
  <c r="W10" i="1"/>
  <c r="W11" i="1"/>
  <c r="W15" i="1"/>
  <c r="W16" i="1"/>
  <c r="W18" i="1"/>
  <c r="W19" i="1"/>
  <c r="W20" i="1"/>
  <c r="W21" i="1"/>
  <c r="W22" i="1"/>
  <c r="W23" i="1"/>
  <c r="W24" i="1"/>
  <c r="W25" i="1"/>
  <c r="W27" i="1"/>
  <c r="W28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H11" i="1" l="1"/>
  <c r="S11" i="1"/>
  <c r="N11" i="1" s="1"/>
  <c r="S9" i="1"/>
  <c r="N9" i="1" s="1"/>
  <c r="H9" i="1"/>
  <c r="T9" i="1"/>
  <c r="U14" i="1"/>
  <c r="S8" i="1"/>
  <c r="N8" i="1" s="1"/>
  <c r="V8" i="1"/>
  <c r="T12" i="1"/>
  <c r="S12" i="1"/>
  <c r="N12" i="1" s="1"/>
  <c r="U12" i="1"/>
  <c r="H12" i="1"/>
  <c r="W12" i="1"/>
  <c r="U35" i="1"/>
  <c r="V35" i="1"/>
  <c r="S35" i="1"/>
  <c r="N35" i="1" s="1"/>
  <c r="T26" i="1"/>
  <c r="V26" i="1"/>
  <c r="U26" i="1"/>
  <c r="S26" i="1"/>
  <c r="N26" i="1" s="1"/>
  <c r="W26" i="1"/>
  <c r="U23" i="1"/>
  <c r="S23" i="1"/>
  <c r="N23" i="1" s="1"/>
  <c r="T23" i="1"/>
  <c r="V23" i="1"/>
  <c r="U20" i="1"/>
  <c r="T20" i="1"/>
  <c r="V20" i="1"/>
  <c r="S20" i="1"/>
  <c r="N20" i="1" s="1"/>
  <c r="W17" i="1"/>
  <c r="V17" i="1"/>
  <c r="S17" i="1"/>
  <c r="N17" i="1" s="1"/>
  <c r="T17" i="1"/>
  <c r="U17" i="1"/>
  <c r="V32" i="1"/>
  <c r="S32" i="1"/>
  <c r="N32" i="1" s="1"/>
  <c r="U32" i="1"/>
  <c r="T13" i="1"/>
  <c r="S13" i="1"/>
  <c r="N13" i="1" s="1"/>
  <c r="U13" i="1"/>
  <c r="W13" i="1"/>
  <c r="H10" i="1"/>
  <c r="S10" i="1"/>
  <c r="N10" i="1" s="1"/>
  <c r="T10" i="1"/>
  <c r="S41" i="1"/>
  <c r="N41" i="1" s="1"/>
  <c r="U41" i="1"/>
  <c r="U7" i="1"/>
  <c r="N7" i="1"/>
  <c r="V7" i="1"/>
  <c r="S29" i="1"/>
  <c r="N29" i="1" s="1"/>
  <c r="V29" i="1"/>
  <c r="T29" i="1"/>
  <c r="U29" i="1"/>
  <c r="W29" i="1"/>
  <c r="U6" i="1"/>
  <c r="T6" i="1"/>
  <c r="V6" i="1"/>
  <c r="W6" i="1"/>
  <c r="S14" i="1"/>
  <c r="N14" i="1" s="1"/>
  <c r="T14" i="1"/>
  <c r="V14" i="1"/>
  <c r="U8" i="1"/>
  <c r="V46" i="1" l="1"/>
  <c r="K46" i="1" s="1"/>
  <c r="K47" i="1" s="1"/>
  <c r="T46" i="1"/>
  <c r="I46" i="1" s="1"/>
  <c r="I47" i="1" s="1"/>
  <c r="M50" i="1"/>
  <c r="N1" i="1" s="1"/>
  <c r="W46" i="1"/>
  <c r="L46" i="1" s="1"/>
  <c r="L47" i="1" s="1"/>
  <c r="U46" i="1"/>
  <c r="J46" i="1" s="1"/>
  <c r="J47" i="1" s="1"/>
</calcChain>
</file>

<file path=xl/sharedStrings.xml><?xml version="1.0" encoding="utf-8"?>
<sst xmlns="http://schemas.openxmlformats.org/spreadsheetml/2006/main" count="244" uniqueCount="131">
  <si>
    <t>Preis fertig</t>
  </si>
  <si>
    <t>Preis selber löten</t>
  </si>
  <si>
    <t>Produkt</t>
  </si>
  <si>
    <t>Bestellung</t>
  </si>
  <si>
    <t>Empfehlung AF</t>
  </si>
  <si>
    <t>Empfehlung AM</t>
  </si>
  <si>
    <t>Empfehlung AD</t>
  </si>
  <si>
    <t>Abbildung</t>
  </si>
  <si>
    <t>Artikel</t>
  </si>
  <si>
    <t>Ko01</t>
  </si>
  <si>
    <t>Summe</t>
  </si>
  <si>
    <t>Lieferant</t>
  </si>
  <si>
    <t>Einkauf inkl.</t>
  </si>
  <si>
    <t>Nummer</t>
  </si>
  <si>
    <t>Distrelec</t>
  </si>
  <si>
    <t>110-95-190</t>
  </si>
  <si>
    <t>Farbe</t>
  </si>
  <si>
    <t>Alu</t>
  </si>
  <si>
    <t>rot</t>
  </si>
  <si>
    <t>schwarz</t>
  </si>
  <si>
    <t>Hartschalen-Koffer</t>
  </si>
  <si>
    <t>Krokodil-klemmen</t>
  </si>
  <si>
    <t>Kr01ro</t>
  </si>
  <si>
    <t>140-21-818</t>
  </si>
  <si>
    <t>Kr01sw</t>
  </si>
  <si>
    <t>140-21-817</t>
  </si>
  <si>
    <t>140-92-128</t>
  </si>
  <si>
    <t>Kr02ro</t>
  </si>
  <si>
    <t>Kr02sw</t>
  </si>
  <si>
    <t>Buchse 4mm</t>
  </si>
  <si>
    <t>Zangenöffnung: 20 mm</t>
  </si>
  <si>
    <t>Zangenöffnung: 9 mm</t>
  </si>
  <si>
    <t>140-92-102</t>
  </si>
  <si>
    <t>Prüfspitze Hirschmann</t>
  </si>
  <si>
    <t>110-44-647</t>
  </si>
  <si>
    <t>155-50-225</t>
  </si>
  <si>
    <t>Messbuchse 4mm mit Prüfspitze 2mm</t>
  </si>
  <si>
    <t>110-44-646</t>
  </si>
  <si>
    <t>155-50-224</t>
  </si>
  <si>
    <t>Messpitze Flach</t>
  </si>
  <si>
    <t>Messspitze für Relais, Sicherungen</t>
  </si>
  <si>
    <t>Convis</t>
  </si>
  <si>
    <t>Messspitze für die meisten Steckverbindungen von Sensoren und Aktoren</t>
  </si>
  <si>
    <t>Mutterstück schmal</t>
  </si>
  <si>
    <t>Mutterstück, passend für Messungen an Sensoren und Aktoren</t>
  </si>
  <si>
    <t>PL01</t>
  </si>
  <si>
    <t>Mit vorpärforierten Würfeln für gute Ordnung.         Grösse: 400 x 305 x 115 mm, mit Schlüssel</t>
  </si>
  <si>
    <t>Daten und Hinweise</t>
  </si>
  <si>
    <t>Höelzle</t>
  </si>
  <si>
    <t>Gute Qualität, mit 12-Volt Standard Soffitenlampe. 4mm Prüfspitze mit blanker Krokodilklemme</t>
  </si>
  <si>
    <t>GOBA</t>
  </si>
  <si>
    <t>Hochwertige Prüflampe</t>
  </si>
  <si>
    <t>Ersatzlampe</t>
  </si>
  <si>
    <t>PL02</t>
  </si>
  <si>
    <t>günstige Prüflampe</t>
  </si>
  <si>
    <t>metall</t>
  </si>
  <si>
    <t>transparent</t>
  </si>
  <si>
    <t>Nachteil: Das Gewinde der Kabelbefestigung ist qualitativ schlecht. Bei nur seltenem Einsatz ist es eine günstige Alternative. Braucht spez. Soffitenlampen als Ersatzlampe.</t>
  </si>
  <si>
    <t>Hoelzle</t>
  </si>
  <si>
    <t>SH01</t>
  </si>
  <si>
    <t>Sicherungs-halter</t>
  </si>
  <si>
    <t>240215N/8</t>
  </si>
  <si>
    <t>Buchse 4mm / Nase 2,8mm</t>
  </si>
  <si>
    <t>Buchse 4mm / Nase 4,8mm</t>
  </si>
  <si>
    <t>ESA</t>
  </si>
  <si>
    <t>Messadapter 4mm</t>
  </si>
  <si>
    <t>Geeignet für abgesicherte Überbrückungen, mit MINI-Sicherungen.</t>
  </si>
  <si>
    <t>inkl. Kabel mit 4mm Buchse</t>
  </si>
  <si>
    <t>LBD</t>
  </si>
  <si>
    <t>Dubach</t>
  </si>
  <si>
    <t>079 318 74 50</t>
  </si>
  <si>
    <t>Laborkabel</t>
  </si>
  <si>
    <t>1,5 m langes Laborkabel für Bewegungsfreiheit. Ermöglicht viele Messungen mit einmaligem, guten Massenkontakt am Auto.</t>
  </si>
  <si>
    <t>140-21-969</t>
  </si>
  <si>
    <t>1m langes rotes Laborkabel für sichere Verbindungen zu den Messadaptern</t>
  </si>
  <si>
    <t>140-21-973</t>
  </si>
  <si>
    <t>Kr03</t>
  </si>
  <si>
    <t>kleine, günstige Krokodilklemmen mit 5mm Zangenöffnung</t>
  </si>
  <si>
    <t>Metall</t>
  </si>
  <si>
    <t>140-22-416</t>
  </si>
  <si>
    <t>Lab02ro</t>
  </si>
  <si>
    <t>Lab01sw</t>
  </si>
  <si>
    <t>PKa01ro</t>
  </si>
  <si>
    <t>PKa01sw</t>
  </si>
  <si>
    <t>PKa02ro</t>
  </si>
  <si>
    <t>PKa02sw</t>
  </si>
  <si>
    <t>PKa03ro</t>
  </si>
  <si>
    <t>PKa03sw</t>
  </si>
  <si>
    <t>PKa04ro</t>
  </si>
  <si>
    <t>PKa04sw</t>
  </si>
  <si>
    <t>PL02EL</t>
  </si>
  <si>
    <t>Preis , Teile selber löten</t>
  </si>
  <si>
    <t>Empf. Menge</t>
  </si>
  <si>
    <t>Preis fertig zusammen-gebaut</t>
  </si>
  <si>
    <t>Low-Budget</t>
  </si>
  <si>
    <t xml:space="preserve">Mit 20% </t>
  </si>
  <si>
    <t>Summe Bestellung</t>
  </si>
  <si>
    <t>Lötaufwand</t>
  </si>
  <si>
    <t>ICH LÖTE SELBER UND BAUE DIE KABEL SELBER ZUSAMMEN</t>
  </si>
  <si>
    <t>AM Medium</t>
  </si>
  <si>
    <t>AM High</t>
  </si>
  <si>
    <t>Summe der Empfehlung.</t>
  </si>
  <si>
    <t>Summe der Empfehlung fertig verlöten</t>
  </si>
  <si>
    <t>Wenn Sie die Messkabel und Messbox fertig montiert und verlötet kaufen wollen, wählen Sie hier eine 1</t>
  </si>
  <si>
    <t>Lötarbeit</t>
  </si>
  <si>
    <t>Löten</t>
  </si>
  <si>
    <t>inkl. löten</t>
  </si>
  <si>
    <t>Postversand</t>
  </si>
  <si>
    <t>Portokosten bei Versand: Wähen Sie eine 1, wenn das Material versendet werden soll.</t>
  </si>
  <si>
    <t>Adresse für Rechnung und Versand</t>
  </si>
  <si>
    <t>PLZ, Ort</t>
  </si>
  <si>
    <t>Adresse</t>
  </si>
  <si>
    <t>Notizen, Nachrichten</t>
  </si>
  <si>
    <t>Namen</t>
  </si>
  <si>
    <r>
      <t xml:space="preserve">Bei der Bestellung nur die gelben Felder mit einer Anzahl ausfüllen. Am Schluss die Rechnungsadresse und ev. den Postversand anwählen.                                                                  </t>
    </r>
    <r>
      <rPr>
        <sz val="18"/>
        <color rgb="FFFF0000"/>
        <rFont val="Calibri (Textkörper)"/>
      </rPr>
      <t>Die Summe wird direkt berechnet.</t>
    </r>
  </si>
  <si>
    <t>Beispiel eines</t>
  </si>
  <si>
    <t xml:space="preserve">Die Einteilung </t>
  </si>
  <si>
    <t>Ersatzlampe für PL02. Nur bestellen, wenn die günstige Lampe bestellt wird.</t>
  </si>
  <si>
    <t>140-21-369</t>
  </si>
  <si>
    <t xml:space="preserve"> rot / schwarz</t>
  </si>
  <si>
    <t>Passwort für Schutz: wigi99</t>
  </si>
  <si>
    <t>Lastbox</t>
  </si>
  <si>
    <t>Mit Sicherungshalter, Lampenhalter für Lampen von 5-60W, Lastwiderständen für Fehlersuche, 2 LED und 9V-Batterie</t>
  </si>
  <si>
    <t xml:space="preserve">Koffers mit </t>
  </si>
  <si>
    <t xml:space="preserve">einer Auswahl </t>
  </si>
  <si>
    <t>von Messkabel.</t>
  </si>
  <si>
    <t xml:space="preserve">wird selber </t>
  </si>
  <si>
    <t>vorgenommen.</t>
  </si>
  <si>
    <t>140-29-625</t>
  </si>
  <si>
    <t>140.29-609</t>
  </si>
  <si>
    <t>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</si>
</sst>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CHF&quot;"/>
  </numFmts>
  <fonts count="12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FF0000"/>
      <name val="Calibri (Textkörper)"/>
    </font>
    <font>
      <sz val="18"/>
      <color rgb="FFFF0000"/>
      <name val="Calibri"/>
      <family val="2"/>
      <scheme val="minor"/>
    </font>
    <font>
      <u val="double"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Helvetica"/>
      <family val="2"/>
    </font>
    <font>
      <sz val="12"/>
      <color theme="0"/>
      <name val="Helvetica"/>
      <family val="2"/>
    </font>
    <font>
      <b/>
      <sz val="12"/>
      <color theme="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DA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0" borderId="2" xfId="0" applyBorder="1"/>
    <xf numFmtId="0" fontId="0" fillId="0" borderId="5" xfId="0" applyBorder="1"/>
    <xf numFmtId="0" fontId="0" fillId="0" borderId="5" xfId="0" applyBorder="1" applyAlignment="1">
      <alignment wrapText="1"/>
    </xf>
    <xf numFmtId="2" fontId="0" fillId="0" borderId="5" xfId="0" applyNumberFormat="1" applyBorder="1"/>
    <xf numFmtId="0" fontId="0" fillId="5" borderId="5" xfId="0" applyFill="1" applyBorder="1"/>
    <xf numFmtId="0" fontId="0" fillId="3" borderId="5" xfId="0" applyFill="1" applyBorder="1"/>
    <xf numFmtId="0" fontId="0" fillId="4" borderId="5" xfId="0" applyFill="1" applyBorder="1"/>
    <xf numFmtId="0" fontId="0" fillId="2" borderId="5" xfId="0" applyFill="1" applyBorder="1"/>
    <xf numFmtId="0" fontId="0" fillId="0" borderId="2" xfId="0" applyBorder="1" applyAlignment="1">
      <alignment wrapText="1"/>
    </xf>
    <xf numFmtId="2" fontId="0" fillId="0" borderId="2" xfId="0" applyNumberFormat="1" applyBorder="1"/>
    <xf numFmtId="0" fontId="0" fillId="4" borderId="2" xfId="0" applyFill="1" applyBorder="1"/>
    <xf numFmtId="0" fontId="1" fillId="0" borderId="5" xfId="0" applyFont="1" applyBorder="1" applyAlignment="1">
      <alignment wrapText="1"/>
    </xf>
    <xf numFmtId="0" fontId="0" fillId="0" borderId="6" xfId="0" applyBorder="1"/>
    <xf numFmtId="0" fontId="0" fillId="0" borderId="6" xfId="0" applyBorder="1" applyAlignment="1">
      <alignment wrapText="1"/>
    </xf>
    <xf numFmtId="0" fontId="1" fillId="0" borderId="6" xfId="0" applyFont="1" applyBorder="1" applyAlignment="1">
      <alignment wrapText="1"/>
    </xf>
    <xf numFmtId="2" fontId="0" fillId="0" borderId="6" xfId="0" applyNumberFormat="1" applyBorder="1"/>
    <xf numFmtId="0" fontId="0" fillId="3" borderId="6" xfId="0" applyFill="1" applyBorder="1"/>
    <xf numFmtId="0" fontId="0" fillId="4" borderId="6" xfId="0" applyFill="1" applyBorder="1"/>
    <xf numFmtId="0" fontId="0" fillId="5" borderId="6" xfId="0" applyFill="1" applyBorder="1"/>
    <xf numFmtId="0" fontId="0" fillId="2" borderId="6" xfId="0" applyFill="1" applyBorder="1"/>
    <xf numFmtId="164" fontId="0" fillId="0" borderId="5" xfId="0" applyNumberFormat="1" applyBorder="1"/>
    <xf numFmtId="0" fontId="0" fillId="0" borderId="7" xfId="0" applyBorder="1"/>
    <xf numFmtId="0" fontId="0" fillId="0" borderId="8" xfId="0" applyBorder="1"/>
    <xf numFmtId="0" fontId="2" fillId="0" borderId="8" xfId="0" applyFont="1" applyBorder="1"/>
    <xf numFmtId="0" fontId="0" fillId="0" borderId="9" xfId="0" applyBorder="1"/>
    <xf numFmtId="0" fontId="0" fillId="0" borderId="10" xfId="0" applyBorder="1"/>
    <xf numFmtId="0" fontId="2" fillId="0" borderId="10" xfId="0" applyFont="1" applyBorder="1"/>
    <xf numFmtId="0" fontId="0" fillId="0" borderId="10" xfId="0" applyBorder="1" applyAlignment="1">
      <alignment wrapText="1"/>
    </xf>
    <xf numFmtId="0" fontId="2" fillId="0" borderId="12" xfId="0" applyFont="1" applyBorder="1"/>
    <xf numFmtId="0" fontId="2" fillId="0" borderId="0" xfId="0" applyFont="1"/>
    <xf numFmtId="0" fontId="2" fillId="0" borderId="11" xfId="0" applyFont="1" applyBorder="1"/>
    <xf numFmtId="0" fontId="2" fillId="0" borderId="14" xfId="0" applyFont="1" applyBorder="1"/>
    <xf numFmtId="0" fontId="2" fillId="0" borderId="7" xfId="0" applyFont="1" applyBorder="1"/>
    <xf numFmtId="0" fontId="2" fillId="0" borderId="21" xfId="0" applyFont="1" applyBorder="1"/>
    <xf numFmtId="0" fontId="0" fillId="0" borderId="21" xfId="0" applyBorder="1"/>
    <xf numFmtId="0" fontId="0" fillId="0" borderId="29" xfId="0" applyBorder="1"/>
    <xf numFmtId="0" fontId="0" fillId="0" borderId="28" xfId="0" applyBorder="1"/>
    <xf numFmtId="0" fontId="0" fillId="0" borderId="32" xfId="0" applyBorder="1"/>
    <xf numFmtId="164" fontId="0" fillId="0" borderId="29" xfId="0" applyNumberFormat="1" applyBorder="1"/>
    <xf numFmtId="164" fontId="0" fillId="0" borderId="10" xfId="0" applyNumberFormat="1" applyBorder="1"/>
    <xf numFmtId="0" fontId="0" fillId="0" borderId="0" xfId="0" applyAlignment="1">
      <alignment horizontal="left" vertical="center"/>
    </xf>
    <xf numFmtId="0" fontId="0" fillId="0" borderId="32" xfId="0" applyBorder="1" applyAlignment="1">
      <alignment vertical="top"/>
    </xf>
    <xf numFmtId="0" fontId="0" fillId="0" borderId="29" xfId="0" applyBorder="1" applyAlignment="1">
      <alignment vertical="top"/>
    </xf>
    <xf numFmtId="2" fontId="8" fillId="0" borderId="5" xfId="0" applyNumberFormat="1" applyFont="1" applyBorder="1"/>
    <xf numFmtId="2" fontId="8" fillId="0" borderId="6" xfId="0" applyNumberFormat="1" applyFont="1" applyBorder="1"/>
    <xf numFmtId="0" fontId="0" fillId="0" borderId="0" xfId="0" applyAlignment="1">
      <alignment wrapText="1"/>
    </xf>
    <xf numFmtId="0" fontId="0" fillId="6" borderId="15" xfId="0" applyFill="1" applyBorder="1" applyProtection="1">
      <protection locked="0"/>
    </xf>
    <xf numFmtId="0" fontId="0" fillId="6" borderId="16" xfId="0" applyFill="1" applyBorder="1" applyProtection="1">
      <protection locked="0"/>
    </xf>
    <xf numFmtId="0" fontId="0" fillId="6" borderId="17" xfId="0" applyFill="1" applyBorder="1" applyProtection="1">
      <protection locked="0"/>
    </xf>
    <xf numFmtId="0" fontId="0" fillId="6" borderId="20" xfId="0" applyFill="1" applyBorder="1" applyProtection="1">
      <protection locked="0"/>
    </xf>
    <xf numFmtId="0" fontId="0" fillId="6" borderId="13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12" xfId="0" applyFill="1" applyBorder="1" applyAlignment="1">
      <alignment horizontal="left" vertical="center"/>
    </xf>
    <xf numFmtId="164" fontId="6" fillId="6" borderId="14" xfId="0" applyNumberFormat="1" applyFont="1" applyFill="1" applyBorder="1" applyAlignment="1">
      <alignment horizontal="left" vertical="center"/>
    </xf>
    <xf numFmtId="0" fontId="0" fillId="6" borderId="23" xfId="0" applyFill="1" applyBorder="1" applyProtection="1">
      <protection locked="0"/>
    </xf>
    <xf numFmtId="0" fontId="0" fillId="6" borderId="25" xfId="0" applyFill="1" applyBorder="1" applyProtection="1">
      <protection locked="0"/>
    </xf>
    <xf numFmtId="2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/>
    <xf numFmtId="0" fontId="0" fillId="0" borderId="2" xfId="0" applyBorder="1"/>
    <xf numFmtId="0" fontId="0" fillId="0" borderId="0" xfId="0"/>
    <xf numFmtId="0" fontId="0" fillId="0" borderId="5" xfId="0" applyBorder="1"/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0" borderId="5" xfId="0" applyBorder="1" applyAlignment="1">
      <alignment wrapText="1"/>
    </xf>
    <xf numFmtId="0" fontId="0" fillId="3" borderId="2" xfId="0" applyFill="1" applyBorder="1"/>
    <xf numFmtId="0" fontId="0" fillId="4" borderId="2" xfId="0" applyFill="1" applyBorder="1"/>
    <xf numFmtId="2" fontId="0" fillId="0" borderId="2" xfId="0" applyNumberFormat="1" applyBorder="1" applyAlignment="1">
      <alignment wrapText="1"/>
    </xf>
    <xf numFmtId="2" fontId="0" fillId="0" borderId="0" xfId="0" applyNumberFormat="1" applyAlignment="1">
      <alignment wrapText="1"/>
    </xf>
    <xf numFmtId="2" fontId="0" fillId="0" borderId="5" xfId="0" applyNumberFormat="1" applyBorder="1" applyAlignment="1">
      <alignment wrapText="1"/>
    </xf>
    <xf numFmtId="164" fontId="0" fillId="0" borderId="2" xfId="0" applyNumberFormat="1" applyBorder="1" applyAlignment="1">
      <alignment wrapText="1"/>
    </xf>
    <xf numFmtId="164" fontId="0" fillId="0" borderId="0" xfId="0" applyNumberFormat="1" applyAlignment="1">
      <alignment wrapText="1"/>
    </xf>
    <xf numFmtId="164" fontId="0" fillId="0" borderId="5" xfId="0" applyNumberFormat="1" applyBorder="1" applyAlignment="1">
      <alignment wrapText="1"/>
    </xf>
    <xf numFmtId="0" fontId="0" fillId="0" borderId="0" xfId="0" applyAlignment="1">
      <alignment horizontal="center" textRotation="90" wrapText="1"/>
    </xf>
    <xf numFmtId="0" fontId="0" fillId="6" borderId="18" xfId="0" applyFill="1" applyBorder="1" applyAlignment="1" applyProtection="1">
      <alignment wrapText="1"/>
      <protection locked="0"/>
    </xf>
    <xf numFmtId="0" fontId="0" fillId="6" borderId="19" xfId="0" applyFill="1" applyBorder="1" applyAlignment="1" applyProtection="1">
      <alignment wrapText="1"/>
      <protection locked="0"/>
    </xf>
    <xf numFmtId="0" fontId="0" fillId="6" borderId="17" xfId="0" applyFill="1" applyBorder="1" applyAlignment="1" applyProtection="1">
      <alignment wrapText="1"/>
      <protection locked="0"/>
    </xf>
    <xf numFmtId="0" fontId="0" fillId="5" borderId="0" xfId="0" applyFill="1" applyAlignment="1">
      <alignment textRotation="90"/>
    </xf>
    <xf numFmtId="0" fontId="0" fillId="0" borderId="0" xfId="0" applyAlignment="1">
      <alignment textRotation="90"/>
    </xf>
    <xf numFmtId="0" fontId="0" fillId="3" borderId="0" xfId="0" applyFill="1" applyAlignment="1">
      <alignment textRotation="90"/>
    </xf>
    <xf numFmtId="0" fontId="0" fillId="4" borderId="0" xfId="0" applyFill="1" applyAlignment="1">
      <alignment textRotation="90"/>
    </xf>
    <xf numFmtId="0" fontId="0" fillId="2" borderId="0" xfId="0" applyFill="1" applyAlignment="1">
      <alignment textRotation="90"/>
    </xf>
    <xf numFmtId="0" fontId="0" fillId="5" borderId="2" xfId="0" applyFill="1" applyBorder="1"/>
    <xf numFmtId="0" fontId="0" fillId="2" borderId="2" xfId="0" applyFill="1" applyBorder="1"/>
    <xf numFmtId="0" fontId="1" fillId="0" borderId="2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5" xfId="0" applyFont="1" applyBorder="1" applyAlignment="1">
      <alignment wrapText="1"/>
    </xf>
    <xf numFmtId="0" fontId="0" fillId="3" borderId="2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5" xfId="0" applyFill="1" applyBorder="1" applyAlignment="1">
      <alignment wrapText="1"/>
    </xf>
    <xf numFmtId="0" fontId="0" fillId="4" borderId="2" xfId="0" applyFill="1" applyBorder="1" applyAlignment="1">
      <alignment wrapText="1"/>
    </xf>
    <xf numFmtId="0" fontId="0" fillId="4" borderId="0" xfId="0" applyFill="1" applyAlignment="1">
      <alignment wrapText="1"/>
    </xf>
    <xf numFmtId="0" fontId="0" fillId="4" borderId="5" xfId="0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8" xfId="0" applyBorder="1"/>
    <xf numFmtId="0" fontId="0" fillId="0" borderId="0" xfId="0" applyAlignment="1">
      <alignment horizontal="center" textRotation="90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6" borderId="24" xfId="0" applyFill="1" applyBorder="1" applyProtection="1">
      <protection locked="0"/>
    </xf>
    <xf numFmtId="0" fontId="0" fillId="6" borderId="25" xfId="0" applyFill="1" applyBorder="1" applyProtection="1">
      <protection locked="0"/>
    </xf>
    <xf numFmtId="0" fontId="0" fillId="6" borderId="1" xfId="0" applyFill="1" applyBorder="1" applyAlignment="1" applyProtection="1">
      <alignment wrapText="1"/>
      <protection locked="0"/>
    </xf>
    <xf numFmtId="0" fontId="0" fillId="6" borderId="26" xfId="0" applyFill="1" applyBorder="1" applyAlignment="1">
      <alignment wrapText="1"/>
    </xf>
    <xf numFmtId="0" fontId="0" fillId="6" borderId="3" xfId="0" applyFill="1" applyBorder="1" applyAlignment="1">
      <alignment wrapText="1"/>
    </xf>
    <xf numFmtId="0" fontId="0" fillId="6" borderId="27" xfId="0" applyFill="1" applyBorder="1" applyAlignment="1">
      <alignment wrapText="1"/>
    </xf>
    <xf numFmtId="0" fontId="0" fillId="6" borderId="30" xfId="0" applyFill="1" applyBorder="1" applyAlignment="1">
      <alignment wrapText="1"/>
    </xf>
    <xf numFmtId="0" fontId="0" fillId="6" borderId="31" xfId="0" applyFill="1" applyBorder="1" applyAlignment="1">
      <alignment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164" fontId="7" fillId="0" borderId="10" xfId="0" applyNumberFormat="1" applyFont="1" applyBorder="1"/>
    <xf numFmtId="0" fontId="7" fillId="0" borderId="32" xfId="0" applyFon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8" fillId="0" borderId="0" xfId="0" applyFont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textRotation="90"/>
      <protection hidden="1"/>
    </xf>
    <xf numFmtId="2" fontId="8" fillId="0" borderId="0" xfId="0" applyNumberFormat="1" applyFont="1" applyProtection="1">
      <protection hidden="1"/>
    </xf>
    <xf numFmtId="0" fontId="9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9" fillId="0" borderId="0" xfId="0" applyFont="1"/>
    <xf numFmtId="0" fontId="8" fillId="0" borderId="0" xfId="0" applyFont="1" applyProtection="1">
      <protection locked="0" hidden="1"/>
    </xf>
    <xf numFmtId="0" fontId="0" fillId="0" borderId="0" xfId="0" applyFont="1" applyAlignment="1">
      <alignment horizontal="left" vertical="center"/>
    </xf>
    <xf numFmtId="0" fontId="0" fillId="0" borderId="0" xfId="0" applyFont="1"/>
    <xf numFmtId="0" fontId="0" fillId="2" borderId="10" xfId="0" applyFill="1" applyBorder="1"/>
    <xf numFmtId="0" fontId="0" fillId="2" borderId="10" xfId="0" applyFill="1" applyBorder="1" applyAlignment="1">
      <alignment wrapText="1"/>
    </xf>
    <xf numFmtId="0" fontId="0" fillId="2" borderId="0" xfId="0" applyFill="1"/>
    <xf numFmtId="0" fontId="0" fillId="7" borderId="8" xfId="0" applyFill="1" applyBorder="1"/>
    <xf numFmtId="0" fontId="0" fillId="7" borderId="8" xfId="0" applyFill="1" applyBorder="1" applyAlignment="1">
      <alignment wrapText="1"/>
    </xf>
    <xf numFmtId="2" fontId="0" fillId="7" borderId="2" xfId="0" applyNumberFormat="1" applyFill="1" applyBorder="1"/>
  </cellXfs>
  <cellStyles count="1">
    <cellStyle name="Standard" xfId="0" builtinId="0"/>
  </cellStyles>
  <dxfs count="0"/>
  <tableStyles count="0" defaultTableStyle="TableStyleMedium9" defaultPivotStyle="PivotStyleMedium7"/>
  <colors>
    <mruColors>
      <color rgb="FFFF9D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5</xdr:row>
      <xdr:rowOff>50800</xdr:rowOff>
    </xdr:from>
    <xdr:to>
      <xdr:col>2</xdr:col>
      <xdr:colOff>1521444</xdr:colOff>
      <xdr:row>5</xdr:row>
      <xdr:rowOff>1397000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1422400"/>
          <a:ext cx="1508744" cy="1346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</xdr:colOff>
      <xdr:row>6</xdr:row>
      <xdr:rowOff>36368</xdr:rowOff>
    </xdr:from>
    <xdr:to>
      <xdr:col>2</xdr:col>
      <xdr:colOff>1545206</xdr:colOff>
      <xdr:row>6</xdr:row>
      <xdr:rowOff>938068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472" y="3817504"/>
          <a:ext cx="1526734" cy="9017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7</xdr:row>
      <xdr:rowOff>63500</xdr:rowOff>
    </xdr:from>
    <xdr:to>
      <xdr:col>2</xdr:col>
      <xdr:colOff>1550979</xdr:colOff>
      <xdr:row>7</xdr:row>
      <xdr:rowOff>965200</xdr:rowOff>
    </xdr:to>
    <xdr:pic>
      <xdr:nvPicPr>
        <xdr:cNvPr id="9" name="Bild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3924300"/>
          <a:ext cx="1525579" cy="9017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8</xdr:row>
      <xdr:rowOff>114300</xdr:rowOff>
    </xdr:from>
    <xdr:to>
      <xdr:col>2</xdr:col>
      <xdr:colOff>1580308</xdr:colOff>
      <xdr:row>8</xdr:row>
      <xdr:rowOff>762000</xdr:rowOff>
    </xdr:to>
    <xdr:pic>
      <xdr:nvPicPr>
        <xdr:cNvPr id="10" name="Bild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599" y="5245100"/>
          <a:ext cx="1529509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</xdr:colOff>
      <xdr:row>9</xdr:row>
      <xdr:rowOff>139700</xdr:rowOff>
    </xdr:from>
    <xdr:to>
      <xdr:col>2</xdr:col>
      <xdr:colOff>1662168</xdr:colOff>
      <xdr:row>9</xdr:row>
      <xdr:rowOff>838200</xdr:rowOff>
    </xdr:to>
    <xdr:pic>
      <xdr:nvPicPr>
        <xdr:cNvPr id="11" name="Bild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6413500"/>
          <a:ext cx="1649469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13</xdr:row>
      <xdr:rowOff>127000</xdr:rowOff>
    </xdr:from>
    <xdr:to>
      <xdr:col>2</xdr:col>
      <xdr:colOff>1519972</xdr:colOff>
      <xdr:row>15</xdr:row>
      <xdr:rowOff>254000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8864600"/>
          <a:ext cx="1507272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16</xdr:row>
      <xdr:rowOff>190500</xdr:rowOff>
    </xdr:from>
    <xdr:to>
      <xdr:col>2</xdr:col>
      <xdr:colOff>1519972</xdr:colOff>
      <xdr:row>18</xdr:row>
      <xdr:rowOff>317500</xdr:rowOff>
    </xdr:to>
    <xdr:pic>
      <xdr:nvPicPr>
        <xdr:cNvPr id="14" name="Bild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10388600"/>
          <a:ext cx="1507272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19</xdr:row>
      <xdr:rowOff>114300</xdr:rowOff>
    </xdr:from>
    <xdr:to>
      <xdr:col>2</xdr:col>
      <xdr:colOff>1519511</xdr:colOff>
      <xdr:row>21</xdr:row>
      <xdr:rowOff>152400</xdr:rowOff>
    </xdr:to>
    <xdr:pic>
      <xdr:nvPicPr>
        <xdr:cNvPr id="15" name="Bi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5087600"/>
          <a:ext cx="1329011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25</xdr:row>
      <xdr:rowOff>228600</xdr:rowOff>
    </xdr:from>
    <xdr:to>
      <xdr:col>2</xdr:col>
      <xdr:colOff>1663700</xdr:colOff>
      <xdr:row>27</xdr:row>
      <xdr:rowOff>76200</xdr:rowOff>
    </xdr:to>
    <xdr:pic>
      <xdr:nvPicPr>
        <xdr:cNvPr id="19" name="Bild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13081000"/>
          <a:ext cx="16129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28</xdr:row>
      <xdr:rowOff>152400</xdr:rowOff>
    </xdr:from>
    <xdr:to>
      <xdr:col>2</xdr:col>
      <xdr:colOff>1676400</xdr:colOff>
      <xdr:row>29</xdr:row>
      <xdr:rowOff>417534</xdr:rowOff>
    </xdr:to>
    <xdr:pic>
      <xdr:nvPicPr>
        <xdr:cNvPr id="20" name="Bild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4262100"/>
          <a:ext cx="16129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37</xdr:row>
      <xdr:rowOff>101600</xdr:rowOff>
    </xdr:from>
    <xdr:to>
      <xdr:col>2</xdr:col>
      <xdr:colOff>1698686</xdr:colOff>
      <xdr:row>37</xdr:row>
      <xdr:rowOff>1206500</xdr:rowOff>
    </xdr:to>
    <xdr:pic>
      <xdr:nvPicPr>
        <xdr:cNvPr id="26" name="Bild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20269200"/>
          <a:ext cx="1673286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419100</xdr:rowOff>
    </xdr:from>
    <xdr:to>
      <xdr:col>3</xdr:col>
      <xdr:colOff>341</xdr:colOff>
      <xdr:row>38</xdr:row>
      <xdr:rowOff>1117806</xdr:rowOff>
    </xdr:to>
    <xdr:pic>
      <xdr:nvPicPr>
        <xdr:cNvPr id="27" name="Bild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22047200"/>
          <a:ext cx="1761023" cy="698706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39</xdr:row>
      <xdr:rowOff>12700</xdr:rowOff>
    </xdr:from>
    <xdr:to>
      <xdr:col>2</xdr:col>
      <xdr:colOff>1625600</xdr:colOff>
      <xdr:row>39</xdr:row>
      <xdr:rowOff>584037</xdr:rowOff>
    </xdr:to>
    <xdr:pic>
      <xdr:nvPicPr>
        <xdr:cNvPr id="29" name="Bild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0" y="25450800"/>
          <a:ext cx="1536700" cy="57133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22</xdr:row>
      <xdr:rowOff>114300</xdr:rowOff>
    </xdr:from>
    <xdr:to>
      <xdr:col>2</xdr:col>
      <xdr:colOff>1519511</xdr:colOff>
      <xdr:row>24</xdr:row>
      <xdr:rowOff>152400</xdr:rowOff>
    </xdr:to>
    <xdr:pic>
      <xdr:nvPicPr>
        <xdr:cNvPr id="32" name="Bild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6268700"/>
          <a:ext cx="1329011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1173646</xdr:colOff>
      <xdr:row>36</xdr:row>
      <xdr:rowOff>152400</xdr:rowOff>
    </xdr:to>
    <xdr:pic>
      <xdr:nvPicPr>
        <xdr:cNvPr id="33" name="Bild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20053300"/>
          <a:ext cx="117364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34</xdr:row>
      <xdr:rowOff>317500</xdr:rowOff>
    </xdr:from>
    <xdr:to>
      <xdr:col>3</xdr:col>
      <xdr:colOff>171503</xdr:colOff>
      <xdr:row>35</xdr:row>
      <xdr:rowOff>304800</xdr:rowOff>
    </xdr:to>
    <xdr:pic>
      <xdr:nvPicPr>
        <xdr:cNvPr id="35" name="Bild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20370800"/>
          <a:ext cx="768403" cy="406400"/>
        </a:xfrm>
        <a:prstGeom prst="rect">
          <a:avLst/>
        </a:prstGeom>
        <a:scene3d>
          <a:camera prst="orthographicFront">
            <a:rot lat="0" lon="0" rev="3600000"/>
          </a:camera>
          <a:lightRig rig="threePt" dir="t"/>
        </a:scene3d>
      </xdr:spPr>
    </xdr:pic>
    <xdr:clientData/>
  </xdr:twoCellAnchor>
  <xdr:twoCellAnchor editAs="oneCell">
    <xdr:from>
      <xdr:col>2</xdr:col>
      <xdr:colOff>1143000</xdr:colOff>
      <xdr:row>31</xdr:row>
      <xdr:rowOff>292100</xdr:rowOff>
    </xdr:from>
    <xdr:to>
      <xdr:col>3</xdr:col>
      <xdr:colOff>146103</xdr:colOff>
      <xdr:row>32</xdr:row>
      <xdr:rowOff>279400</xdr:rowOff>
    </xdr:to>
    <xdr:pic>
      <xdr:nvPicPr>
        <xdr:cNvPr id="36" name="Bild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19088100"/>
          <a:ext cx="768403" cy="406400"/>
        </a:xfrm>
        <a:prstGeom prst="rect">
          <a:avLst/>
        </a:prstGeom>
        <a:scene3d>
          <a:camera prst="orthographicFront">
            <a:rot lat="0" lon="0" rev="3600000"/>
          </a:camera>
          <a:lightRig rig="threePt" dir="t"/>
        </a:scene3d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1173646</xdr:colOff>
      <xdr:row>33</xdr:row>
      <xdr:rowOff>152400</xdr:rowOff>
    </xdr:to>
    <xdr:pic>
      <xdr:nvPicPr>
        <xdr:cNvPr id="37" name="Bild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18796000"/>
          <a:ext cx="117364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40</xdr:row>
      <xdr:rowOff>25400</xdr:rowOff>
    </xdr:from>
    <xdr:to>
      <xdr:col>2</xdr:col>
      <xdr:colOff>1748366</xdr:colOff>
      <xdr:row>42</xdr:row>
      <xdr:rowOff>76200</xdr:rowOff>
    </xdr:to>
    <xdr:pic>
      <xdr:nvPicPr>
        <xdr:cNvPr id="38" name="Bild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0" y="26098500"/>
          <a:ext cx="1735666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</xdr:row>
      <xdr:rowOff>165100</xdr:rowOff>
    </xdr:from>
    <xdr:to>
      <xdr:col>2</xdr:col>
      <xdr:colOff>1713361</xdr:colOff>
      <xdr:row>11</xdr:row>
      <xdr:rowOff>965200</xdr:rowOff>
    </xdr:to>
    <xdr:pic>
      <xdr:nvPicPr>
        <xdr:cNvPr id="43" name="Bild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8724900"/>
          <a:ext cx="1700661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12</xdr:row>
      <xdr:rowOff>165100</xdr:rowOff>
    </xdr:from>
    <xdr:to>
      <xdr:col>2</xdr:col>
      <xdr:colOff>1758269</xdr:colOff>
      <xdr:row>12</xdr:row>
      <xdr:rowOff>1041400</xdr:rowOff>
    </xdr:to>
    <xdr:pic>
      <xdr:nvPicPr>
        <xdr:cNvPr id="44" name="Bild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8724900"/>
          <a:ext cx="1707469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10</xdr:row>
      <xdr:rowOff>101600</xdr:rowOff>
    </xdr:from>
    <xdr:to>
      <xdr:col>2</xdr:col>
      <xdr:colOff>1338975</xdr:colOff>
      <xdr:row>10</xdr:row>
      <xdr:rowOff>673100</xdr:rowOff>
    </xdr:to>
    <xdr:pic>
      <xdr:nvPicPr>
        <xdr:cNvPr id="42" name="Bild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7518400"/>
          <a:ext cx="1861984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50</xdr:row>
      <xdr:rowOff>47154</xdr:rowOff>
    </xdr:from>
    <xdr:to>
      <xdr:col>13</xdr:col>
      <xdr:colOff>1041225</xdr:colOff>
      <xdr:row>57</xdr:row>
      <xdr:rowOff>838201</xdr:rowOff>
    </xdr:to>
    <xdr:pic>
      <xdr:nvPicPr>
        <xdr:cNvPr id="48" name="Bild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30285854"/>
          <a:ext cx="3697834" cy="274684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43</xdr:row>
      <xdr:rowOff>25400</xdr:rowOff>
    </xdr:from>
    <xdr:to>
      <xdr:col>2</xdr:col>
      <xdr:colOff>1747827</xdr:colOff>
      <xdr:row>43</xdr:row>
      <xdr:rowOff>1422400</xdr:rowOff>
    </xdr:to>
    <xdr:pic>
      <xdr:nvPicPr>
        <xdr:cNvPr id="28" name="Bild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6401" y="27355800"/>
          <a:ext cx="1747826" cy="139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58"/>
  <sheetViews>
    <sheetView tabSelected="1" zoomScale="88" zoomScaleNormal="88" workbookViewId="0">
      <selection activeCell="M6" sqref="M6"/>
    </sheetView>
  </sheetViews>
  <sheetFormatPr baseColWidth="10" defaultRowHeight="16" x14ac:dyDescent="0.2"/>
  <cols>
    <col min="1" max="1" width="8" customWidth="1"/>
    <col min="2" max="2" width="17" customWidth="1"/>
    <col min="3" max="3" width="23.1640625" customWidth="1"/>
    <col min="4" max="4" width="25.33203125" customWidth="1"/>
    <col min="5" max="5" width="8.1640625" customWidth="1"/>
    <col min="6" max="6" width="4.6640625" customWidth="1"/>
    <col min="7" max="7" width="7.83203125" customWidth="1"/>
    <col min="8" max="8" width="8.83203125" customWidth="1"/>
    <col min="9" max="12" width="3.5" hidden="1" customWidth="1"/>
    <col min="13" max="13" width="6" customWidth="1"/>
    <col min="14" max="14" width="13.83203125" bestFit="1" customWidth="1"/>
    <col min="15" max="15" width="28.6640625" style="122" customWidth="1"/>
    <col min="16" max="16" width="14.83203125" style="122" customWidth="1"/>
    <col min="17" max="19" width="10.83203125" style="122"/>
    <col min="20" max="23" width="4" style="122" customWidth="1"/>
    <col min="24" max="24" width="3.6640625" style="122" customWidth="1"/>
    <col min="25" max="29" width="10.83203125" style="124"/>
  </cols>
  <sheetData>
    <row r="1" spans="1:29" s="41" customFormat="1" ht="95" customHeight="1" thickBot="1" x14ac:dyDescent="0.25">
      <c r="A1" s="107" t="s">
        <v>114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53"/>
      <c r="N1" s="54">
        <f>M50</f>
        <v>0</v>
      </c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23"/>
      <c r="Z1" s="123"/>
      <c r="AA1" s="123"/>
      <c r="AB1" s="123"/>
      <c r="AC1" s="123"/>
    </row>
    <row r="2" spans="1:29" ht="22" customHeight="1" x14ac:dyDescent="0.2">
      <c r="A2" s="96" t="s">
        <v>8</v>
      </c>
      <c r="B2" s="96" t="s">
        <v>2</v>
      </c>
      <c r="C2" s="96" t="s">
        <v>7</v>
      </c>
      <c r="D2" s="74" t="s">
        <v>47</v>
      </c>
      <c r="E2" s="96" t="s">
        <v>16</v>
      </c>
      <c r="F2" s="96" t="s">
        <v>92</v>
      </c>
      <c r="G2" s="74" t="s">
        <v>91</v>
      </c>
      <c r="H2" s="74" t="s">
        <v>93</v>
      </c>
      <c r="I2" s="78" t="s">
        <v>4</v>
      </c>
      <c r="J2" s="80" t="s">
        <v>99</v>
      </c>
      <c r="K2" s="81" t="s">
        <v>100</v>
      </c>
      <c r="L2" s="82" t="s">
        <v>94</v>
      </c>
      <c r="M2" s="74" t="s">
        <v>3</v>
      </c>
      <c r="N2" s="74" t="s">
        <v>10</v>
      </c>
      <c r="O2" s="115">
        <v>0</v>
      </c>
      <c r="P2" s="115"/>
      <c r="Q2" s="115"/>
      <c r="R2" s="115"/>
      <c r="S2" s="115" t="s">
        <v>105</v>
      </c>
      <c r="T2" s="116" t="s">
        <v>4</v>
      </c>
      <c r="U2" s="116" t="s">
        <v>5</v>
      </c>
      <c r="V2" s="116" t="s">
        <v>6</v>
      </c>
      <c r="W2" s="116" t="s">
        <v>94</v>
      </c>
      <c r="X2" s="116" t="s">
        <v>97</v>
      </c>
    </row>
    <row r="3" spans="1:29" ht="22" customHeight="1" x14ac:dyDescent="0.2">
      <c r="A3" s="61"/>
      <c r="B3" s="61"/>
      <c r="C3" s="61"/>
      <c r="D3" s="64"/>
      <c r="E3" s="61"/>
      <c r="F3" s="61"/>
      <c r="G3" s="64"/>
      <c r="H3" s="64"/>
      <c r="I3" s="79"/>
      <c r="J3" s="80"/>
      <c r="K3" s="81"/>
      <c r="L3" s="82"/>
      <c r="M3" s="64"/>
      <c r="N3" s="64"/>
      <c r="O3" s="115">
        <v>0</v>
      </c>
      <c r="P3" s="115"/>
      <c r="Q3" s="115"/>
      <c r="R3" s="115">
        <v>1.2</v>
      </c>
      <c r="S3" s="115"/>
      <c r="T3" s="116"/>
      <c r="U3" s="116"/>
      <c r="V3" s="116"/>
      <c r="W3" s="116"/>
      <c r="X3" s="116"/>
    </row>
    <row r="4" spans="1:29" ht="22" customHeight="1" x14ac:dyDescent="0.2">
      <c r="A4" s="61"/>
      <c r="B4" s="61"/>
      <c r="C4" s="61"/>
      <c r="D4" s="64"/>
      <c r="E4" s="61"/>
      <c r="F4" s="61"/>
      <c r="G4" s="64"/>
      <c r="H4" s="64"/>
      <c r="I4" s="79"/>
      <c r="J4" s="80"/>
      <c r="K4" s="81"/>
      <c r="L4" s="82"/>
      <c r="M4" s="64"/>
      <c r="N4" s="64"/>
      <c r="O4" s="115"/>
      <c r="P4" s="115"/>
      <c r="Q4" s="115"/>
      <c r="R4" s="115" t="s">
        <v>10</v>
      </c>
      <c r="S4" s="115" t="s">
        <v>10</v>
      </c>
      <c r="T4" s="116"/>
      <c r="U4" s="116"/>
      <c r="V4" s="116"/>
      <c r="W4" s="116"/>
      <c r="X4" s="116"/>
    </row>
    <row r="5" spans="1:29" ht="22" customHeight="1" thickBot="1" x14ac:dyDescent="0.25">
      <c r="A5" s="61"/>
      <c r="B5" s="61" t="s">
        <v>2</v>
      </c>
      <c r="C5" s="61"/>
      <c r="D5" s="64"/>
      <c r="E5" s="61"/>
      <c r="F5" s="61"/>
      <c r="G5" s="64" t="s">
        <v>1</v>
      </c>
      <c r="H5" s="64" t="s">
        <v>0</v>
      </c>
      <c r="I5" s="79"/>
      <c r="J5" s="80"/>
      <c r="K5" s="81"/>
      <c r="L5" s="82"/>
      <c r="M5" s="64" t="s">
        <v>3</v>
      </c>
      <c r="N5" s="64" t="s">
        <v>10</v>
      </c>
      <c r="O5" s="115" t="s">
        <v>11</v>
      </c>
      <c r="P5" s="115" t="s">
        <v>13</v>
      </c>
      <c r="Q5" s="115" t="s">
        <v>12</v>
      </c>
      <c r="R5" s="115" t="s">
        <v>95</v>
      </c>
      <c r="S5" s="115" t="s">
        <v>106</v>
      </c>
      <c r="T5" s="116"/>
      <c r="U5" s="116"/>
      <c r="V5" s="116"/>
      <c r="W5" s="116"/>
      <c r="X5" s="116"/>
    </row>
    <row r="6" spans="1:29" ht="116" customHeight="1" x14ac:dyDescent="0.2">
      <c r="A6" s="2" t="s">
        <v>9</v>
      </c>
      <c r="B6" s="3" t="s">
        <v>20</v>
      </c>
      <c r="C6" s="2"/>
      <c r="D6" s="3" t="s">
        <v>46</v>
      </c>
      <c r="E6" s="3" t="s">
        <v>17</v>
      </c>
      <c r="F6" s="2">
        <v>1</v>
      </c>
      <c r="G6" s="44">
        <v>45</v>
      </c>
      <c r="H6" s="4">
        <v>45</v>
      </c>
      <c r="I6" s="5">
        <v>1</v>
      </c>
      <c r="J6" s="6">
        <v>1</v>
      </c>
      <c r="K6" s="7">
        <v>1</v>
      </c>
      <c r="L6" s="8">
        <v>1</v>
      </c>
      <c r="M6" s="47">
        <v>0</v>
      </c>
      <c r="N6" s="21">
        <f>(S6*M6)</f>
        <v>0</v>
      </c>
      <c r="O6" s="115" t="s">
        <v>14</v>
      </c>
      <c r="P6" s="115" t="s">
        <v>15</v>
      </c>
      <c r="Q6" s="115">
        <v>37.799999999999997</v>
      </c>
      <c r="R6" s="115">
        <f>PRODUCT(Q6,$R$3)</f>
        <v>45.359999999999992</v>
      </c>
      <c r="S6" s="117">
        <f>IF($M$48=1,H6,G6)</f>
        <v>45</v>
      </c>
      <c r="T6" s="115">
        <f t="shared" ref="T6:W11" si="0">(IF(I6=1,$G6,0))</f>
        <v>45</v>
      </c>
      <c r="U6" s="115">
        <f t="shared" si="0"/>
        <v>45</v>
      </c>
      <c r="V6" s="115">
        <f t="shared" si="0"/>
        <v>45</v>
      </c>
      <c r="W6" s="115">
        <f t="shared" si="0"/>
        <v>45</v>
      </c>
      <c r="X6" s="115"/>
    </row>
    <row r="7" spans="1:29" ht="100" customHeight="1" x14ac:dyDescent="0.2">
      <c r="A7" s="13" t="s">
        <v>22</v>
      </c>
      <c r="B7" s="14" t="s">
        <v>21</v>
      </c>
      <c r="C7" s="13" t="s">
        <v>29</v>
      </c>
      <c r="D7" s="14" t="s">
        <v>30</v>
      </c>
      <c r="E7" s="15" t="s">
        <v>18</v>
      </c>
      <c r="F7" s="13">
        <v>1</v>
      </c>
      <c r="G7" s="44">
        <v>10</v>
      </c>
      <c r="H7" s="4">
        <v>10</v>
      </c>
      <c r="I7" s="13"/>
      <c r="J7" s="17">
        <v>1</v>
      </c>
      <c r="K7" s="18">
        <v>1</v>
      </c>
      <c r="L7" s="13"/>
      <c r="M7" s="48">
        <v>0</v>
      </c>
      <c r="N7" s="21">
        <f t="shared" ref="N7:N13" si="1">(S7*M7)</f>
        <v>0</v>
      </c>
      <c r="O7" s="115" t="s">
        <v>14</v>
      </c>
      <c r="P7" s="115" t="s">
        <v>23</v>
      </c>
      <c r="Q7" s="115">
        <v>8.61</v>
      </c>
      <c r="R7" s="115">
        <f>PRODUCT(Q7,$R$3)</f>
        <v>10.331999999999999</v>
      </c>
      <c r="S7" s="117">
        <f>IF($M$48=1,H7,G7)</f>
        <v>10</v>
      </c>
      <c r="T7" s="115">
        <f t="shared" si="0"/>
        <v>0</v>
      </c>
      <c r="U7" s="115">
        <f t="shared" si="0"/>
        <v>10</v>
      </c>
      <c r="V7" s="115">
        <f t="shared" si="0"/>
        <v>10</v>
      </c>
      <c r="W7" s="115">
        <f t="shared" si="0"/>
        <v>0</v>
      </c>
      <c r="X7" s="115"/>
    </row>
    <row r="8" spans="1:29" ht="100" customHeight="1" x14ac:dyDescent="0.2">
      <c r="A8" s="13" t="s">
        <v>24</v>
      </c>
      <c r="B8" s="14" t="s">
        <v>21</v>
      </c>
      <c r="C8" s="13" t="s">
        <v>29</v>
      </c>
      <c r="D8" s="14" t="s">
        <v>30</v>
      </c>
      <c r="E8" s="14" t="s">
        <v>19</v>
      </c>
      <c r="F8" s="13">
        <v>1</v>
      </c>
      <c r="G8" s="44">
        <v>9</v>
      </c>
      <c r="H8" s="4">
        <v>9</v>
      </c>
      <c r="I8" s="13"/>
      <c r="J8" s="17">
        <v>1</v>
      </c>
      <c r="K8" s="18">
        <v>1</v>
      </c>
      <c r="L8" s="13"/>
      <c r="M8" s="48">
        <v>0</v>
      </c>
      <c r="N8" s="21">
        <f t="shared" si="1"/>
        <v>0</v>
      </c>
      <c r="O8" s="115" t="s">
        <v>14</v>
      </c>
      <c r="P8" s="115" t="s">
        <v>25</v>
      </c>
      <c r="Q8" s="115">
        <v>8.0500000000000007</v>
      </c>
      <c r="R8" s="115">
        <f t="shared" ref="R8:R13" si="2">PRODUCT(Q8,$R$3)</f>
        <v>9.66</v>
      </c>
      <c r="S8" s="117">
        <f t="shared" ref="S8:S44" si="3">IF($M$48=1,H8,G8)</f>
        <v>9</v>
      </c>
      <c r="T8" s="115">
        <f t="shared" si="0"/>
        <v>0</v>
      </c>
      <c r="U8" s="115">
        <f t="shared" si="0"/>
        <v>9</v>
      </c>
      <c r="V8" s="115">
        <f t="shared" si="0"/>
        <v>9</v>
      </c>
      <c r="W8" s="115">
        <f t="shared" si="0"/>
        <v>0</v>
      </c>
      <c r="X8" s="115"/>
    </row>
    <row r="9" spans="1:29" ht="90" customHeight="1" x14ac:dyDescent="0.2">
      <c r="A9" s="2" t="s">
        <v>27</v>
      </c>
      <c r="B9" s="3" t="s">
        <v>21</v>
      </c>
      <c r="C9" s="2" t="s">
        <v>29</v>
      </c>
      <c r="D9" s="3" t="s">
        <v>31</v>
      </c>
      <c r="E9" s="12" t="s">
        <v>18</v>
      </c>
      <c r="F9" s="2">
        <v>1</v>
      </c>
      <c r="G9" s="44">
        <f>ROUND(R9,1)</f>
        <v>7.2</v>
      </c>
      <c r="H9" s="4">
        <f>G9</f>
        <v>7.2</v>
      </c>
      <c r="I9" s="5">
        <v>1</v>
      </c>
      <c r="J9" s="2"/>
      <c r="K9" s="2"/>
      <c r="L9" s="2"/>
      <c r="M9" s="49">
        <v>0</v>
      </c>
      <c r="N9" s="21">
        <f t="shared" si="1"/>
        <v>0</v>
      </c>
      <c r="O9" s="115" t="s">
        <v>14</v>
      </c>
      <c r="P9" s="118" t="s">
        <v>26</v>
      </c>
      <c r="Q9" s="115">
        <v>5.96</v>
      </c>
      <c r="R9" s="115">
        <f>PRODUCT(Q9,$R$3)</f>
        <v>7.1520000000000001</v>
      </c>
      <c r="S9" s="117">
        <f t="shared" si="3"/>
        <v>7.2</v>
      </c>
      <c r="T9" s="115">
        <f t="shared" si="0"/>
        <v>7.2</v>
      </c>
      <c r="U9" s="115">
        <f t="shared" si="0"/>
        <v>0</v>
      </c>
      <c r="V9" s="115">
        <f t="shared" si="0"/>
        <v>0</v>
      </c>
      <c r="W9" s="115">
        <f t="shared" si="0"/>
        <v>0</v>
      </c>
      <c r="X9" s="115"/>
    </row>
    <row r="10" spans="1:29" ht="90" customHeight="1" x14ac:dyDescent="0.2">
      <c r="A10" s="13" t="s">
        <v>28</v>
      </c>
      <c r="B10" s="14" t="s">
        <v>21</v>
      </c>
      <c r="C10" s="13" t="s">
        <v>29</v>
      </c>
      <c r="D10" s="14" t="s">
        <v>31</v>
      </c>
      <c r="E10" s="14" t="s">
        <v>19</v>
      </c>
      <c r="F10" s="13">
        <v>1</v>
      </c>
      <c r="G10" s="45">
        <f t="shared" ref="G10:G13" si="4">ROUND(R10,1)</f>
        <v>7.2</v>
      </c>
      <c r="H10" s="4">
        <f t="shared" ref="H10:H12" si="5">G10</f>
        <v>7.2</v>
      </c>
      <c r="I10" s="19">
        <v>1</v>
      </c>
      <c r="J10" s="13"/>
      <c r="K10" s="13"/>
      <c r="L10" s="13"/>
      <c r="M10" s="48">
        <v>0</v>
      </c>
      <c r="N10" s="21">
        <f t="shared" si="1"/>
        <v>0</v>
      </c>
      <c r="O10" s="115" t="s">
        <v>14</v>
      </c>
      <c r="P10" s="119" t="s">
        <v>32</v>
      </c>
      <c r="Q10" s="115">
        <v>5.96</v>
      </c>
      <c r="R10" s="115">
        <f t="shared" si="2"/>
        <v>7.1520000000000001</v>
      </c>
      <c r="S10" s="117">
        <f t="shared" si="3"/>
        <v>7.2</v>
      </c>
      <c r="T10" s="115">
        <f t="shared" si="0"/>
        <v>7.2</v>
      </c>
      <c r="U10" s="115">
        <f t="shared" si="0"/>
        <v>0</v>
      </c>
      <c r="V10" s="115">
        <f t="shared" si="0"/>
        <v>0</v>
      </c>
      <c r="W10" s="115">
        <f t="shared" si="0"/>
        <v>0</v>
      </c>
      <c r="X10" s="115"/>
    </row>
    <row r="11" spans="1:29" ht="90" customHeight="1" x14ac:dyDescent="0.2">
      <c r="A11" s="13" t="s">
        <v>76</v>
      </c>
      <c r="B11" s="14" t="s">
        <v>21</v>
      </c>
      <c r="C11" s="13"/>
      <c r="D11" s="14" t="s">
        <v>77</v>
      </c>
      <c r="E11" s="14" t="s">
        <v>78</v>
      </c>
      <c r="F11" s="13">
        <v>2</v>
      </c>
      <c r="G11" s="45">
        <f t="shared" si="4"/>
        <v>1.6</v>
      </c>
      <c r="H11" s="4">
        <f t="shared" si="5"/>
        <v>1.6</v>
      </c>
      <c r="I11" s="13"/>
      <c r="J11" s="17">
        <v>2</v>
      </c>
      <c r="K11" s="18">
        <v>2</v>
      </c>
      <c r="L11" s="20">
        <v>2</v>
      </c>
      <c r="M11" s="48">
        <v>0</v>
      </c>
      <c r="N11" s="21">
        <f t="shared" si="1"/>
        <v>0</v>
      </c>
      <c r="O11" s="115" t="s">
        <v>14</v>
      </c>
      <c r="P11" s="118" t="s">
        <v>79</v>
      </c>
      <c r="Q11" s="115">
        <v>1.34</v>
      </c>
      <c r="R11" s="115">
        <f t="shared" si="2"/>
        <v>1.6080000000000001</v>
      </c>
      <c r="S11" s="117">
        <f t="shared" si="3"/>
        <v>1.6</v>
      </c>
      <c r="T11" s="115">
        <f t="shared" si="0"/>
        <v>0</v>
      </c>
      <c r="U11" s="115">
        <f t="shared" si="0"/>
        <v>0</v>
      </c>
      <c r="V11" s="115">
        <f t="shared" si="0"/>
        <v>0</v>
      </c>
      <c r="W11" s="115">
        <f t="shared" si="0"/>
        <v>0</v>
      </c>
      <c r="X11" s="115"/>
    </row>
    <row r="12" spans="1:29" ht="90" customHeight="1" x14ac:dyDescent="0.2">
      <c r="A12" s="13" t="s">
        <v>81</v>
      </c>
      <c r="B12" s="14" t="s">
        <v>71</v>
      </c>
      <c r="C12" s="13"/>
      <c r="D12" s="14" t="s">
        <v>72</v>
      </c>
      <c r="E12" s="14" t="s">
        <v>19</v>
      </c>
      <c r="F12" s="13">
        <v>1</v>
      </c>
      <c r="G12" s="45">
        <f t="shared" si="4"/>
        <v>9.1</v>
      </c>
      <c r="H12" s="4">
        <f t="shared" si="5"/>
        <v>9.1</v>
      </c>
      <c r="I12" s="19">
        <v>1</v>
      </c>
      <c r="J12" s="17">
        <v>1</v>
      </c>
      <c r="K12" s="18">
        <v>2</v>
      </c>
      <c r="L12" s="20">
        <v>1</v>
      </c>
      <c r="M12" s="48">
        <v>0</v>
      </c>
      <c r="N12" s="21">
        <f t="shared" si="1"/>
        <v>0</v>
      </c>
      <c r="O12" s="115" t="s">
        <v>14</v>
      </c>
      <c r="P12" s="115" t="s">
        <v>73</v>
      </c>
      <c r="Q12" s="115">
        <v>7.59</v>
      </c>
      <c r="R12" s="115">
        <f>PRODUCT(Q12,$R$3)</f>
        <v>9.1079999999999988</v>
      </c>
      <c r="S12" s="117">
        <f t="shared" si="3"/>
        <v>9.1</v>
      </c>
      <c r="T12" s="115">
        <f t="shared" ref="T12:T44" si="6">(IF(I12=1,$G12,0))</f>
        <v>9.1</v>
      </c>
      <c r="U12" s="115">
        <f t="shared" ref="U12:U44" si="7">(IF(J12=1,$G12,0))</f>
        <v>9.1</v>
      </c>
      <c r="V12" s="115">
        <f t="shared" ref="V12:V44" si="8">(IF(K12=1,$G12,0))</f>
        <v>0</v>
      </c>
      <c r="W12" s="115">
        <f t="shared" ref="W12:W44" si="9">(IF(L12=1,$G12,0))</f>
        <v>9.1</v>
      </c>
      <c r="X12" s="115"/>
    </row>
    <row r="13" spans="1:29" ht="90" customHeight="1" x14ac:dyDescent="0.2">
      <c r="A13" s="13" t="s">
        <v>80</v>
      </c>
      <c r="B13" s="14" t="s">
        <v>71</v>
      </c>
      <c r="C13" s="13"/>
      <c r="D13" s="14" t="s">
        <v>74</v>
      </c>
      <c r="E13" s="15" t="s">
        <v>18</v>
      </c>
      <c r="F13" s="13">
        <v>1</v>
      </c>
      <c r="G13" s="45">
        <f t="shared" si="4"/>
        <v>6.3</v>
      </c>
      <c r="H13" s="4">
        <v>6.3</v>
      </c>
      <c r="I13" s="19">
        <v>1</v>
      </c>
      <c r="J13" s="17">
        <v>1</v>
      </c>
      <c r="K13" s="18">
        <v>2</v>
      </c>
      <c r="L13" s="20">
        <v>1</v>
      </c>
      <c r="M13" s="48">
        <v>0</v>
      </c>
      <c r="N13" s="21">
        <f t="shared" si="1"/>
        <v>0</v>
      </c>
      <c r="O13" s="115" t="s">
        <v>14</v>
      </c>
      <c r="P13" s="119" t="s">
        <v>75</v>
      </c>
      <c r="Q13" s="115">
        <v>5.22</v>
      </c>
      <c r="R13" s="115">
        <f t="shared" si="2"/>
        <v>6.2639999999999993</v>
      </c>
      <c r="S13" s="117">
        <f t="shared" si="3"/>
        <v>6.3</v>
      </c>
      <c r="T13" s="115">
        <f t="shared" si="6"/>
        <v>6.3</v>
      </c>
      <c r="U13" s="115">
        <f t="shared" si="7"/>
        <v>6.3</v>
      </c>
      <c r="V13" s="115">
        <f t="shared" si="8"/>
        <v>0</v>
      </c>
      <c r="W13" s="115">
        <f t="shared" si="9"/>
        <v>6.3</v>
      </c>
      <c r="X13" s="115"/>
    </row>
    <row r="14" spans="1:29" ht="39" customHeight="1" x14ac:dyDescent="0.2">
      <c r="A14" s="60" t="s">
        <v>82</v>
      </c>
      <c r="B14" s="63" t="s">
        <v>33</v>
      </c>
      <c r="C14" s="63" t="s">
        <v>29</v>
      </c>
      <c r="D14" s="63" t="s">
        <v>36</v>
      </c>
      <c r="E14" s="85" t="s">
        <v>18</v>
      </c>
      <c r="F14" s="63">
        <v>1</v>
      </c>
      <c r="G14" s="68">
        <f>ROUND(R16,1)</f>
        <v>7.9</v>
      </c>
      <c r="H14" s="68">
        <v>9</v>
      </c>
      <c r="I14" s="83">
        <v>1</v>
      </c>
      <c r="J14" s="66">
        <v>1</v>
      </c>
      <c r="K14" s="67">
        <v>1</v>
      </c>
      <c r="L14" s="84">
        <v>1</v>
      </c>
      <c r="M14" s="75">
        <v>0</v>
      </c>
      <c r="N14" s="71">
        <f>(S14*M14)</f>
        <v>0</v>
      </c>
      <c r="O14" s="115" t="s">
        <v>14</v>
      </c>
      <c r="P14" s="115" t="s">
        <v>128</v>
      </c>
      <c r="Q14" s="115">
        <v>1.31</v>
      </c>
      <c r="R14" s="115"/>
      <c r="S14" s="117">
        <f t="shared" si="3"/>
        <v>7.9</v>
      </c>
      <c r="T14" s="115">
        <f t="shared" si="6"/>
        <v>7.9</v>
      </c>
      <c r="U14" s="115">
        <f t="shared" si="7"/>
        <v>7.9</v>
      </c>
      <c r="V14" s="115">
        <f t="shared" si="8"/>
        <v>7.9</v>
      </c>
      <c r="W14" s="115">
        <f t="shared" si="9"/>
        <v>7.9</v>
      </c>
      <c r="X14" s="115"/>
    </row>
    <row r="15" spans="1:29" ht="38" customHeight="1" x14ac:dyDescent="0.2">
      <c r="A15" s="61"/>
      <c r="B15" s="64"/>
      <c r="C15" s="64" t="s">
        <v>29</v>
      </c>
      <c r="D15" s="64"/>
      <c r="E15" s="86" t="s">
        <v>19</v>
      </c>
      <c r="F15" s="64">
        <v>1</v>
      </c>
      <c r="G15" s="69"/>
      <c r="H15" s="64"/>
      <c r="I15" s="61"/>
      <c r="J15" s="61"/>
      <c r="K15" s="61"/>
      <c r="L15" s="61"/>
      <c r="M15" s="76"/>
      <c r="N15" s="72"/>
      <c r="O15" s="115" t="s">
        <v>14</v>
      </c>
      <c r="P15" s="115" t="s">
        <v>34</v>
      </c>
      <c r="Q15" s="115">
        <v>4.6500000000000004</v>
      </c>
      <c r="R15" s="115">
        <f>SUM(Q14:Q16)</f>
        <v>6.5600000000000005</v>
      </c>
      <c r="S15" s="117">
        <f t="shared" si="3"/>
        <v>0</v>
      </c>
      <c r="T15" s="115">
        <f t="shared" si="6"/>
        <v>0</v>
      </c>
      <c r="U15" s="115">
        <f t="shared" si="7"/>
        <v>0</v>
      </c>
      <c r="V15" s="115">
        <f t="shared" si="8"/>
        <v>0</v>
      </c>
      <c r="W15" s="115">
        <f t="shared" si="9"/>
        <v>0</v>
      </c>
      <c r="X15" s="115"/>
    </row>
    <row r="16" spans="1:29" ht="38" customHeight="1" x14ac:dyDescent="0.2">
      <c r="A16" s="62"/>
      <c r="B16" s="65"/>
      <c r="C16" s="65" t="s">
        <v>29</v>
      </c>
      <c r="D16" s="65"/>
      <c r="E16" s="87" t="s">
        <v>19</v>
      </c>
      <c r="F16" s="65">
        <v>1</v>
      </c>
      <c r="G16" s="70"/>
      <c r="H16" s="65"/>
      <c r="I16" s="62"/>
      <c r="J16" s="62"/>
      <c r="K16" s="62"/>
      <c r="L16" s="62"/>
      <c r="M16" s="77"/>
      <c r="N16" s="73"/>
      <c r="O16" s="119" t="s">
        <v>14</v>
      </c>
      <c r="P16" s="115" t="s">
        <v>35</v>
      </c>
      <c r="Q16" s="115">
        <v>0.6</v>
      </c>
      <c r="R16" s="115">
        <f>PRODUCT(R15,$R$3)</f>
        <v>7.8719999999999999</v>
      </c>
      <c r="S16" s="117">
        <f t="shared" si="3"/>
        <v>0</v>
      </c>
      <c r="T16" s="115">
        <f t="shared" si="6"/>
        <v>0</v>
      </c>
      <c r="U16" s="115">
        <f t="shared" si="7"/>
        <v>0</v>
      </c>
      <c r="V16" s="115">
        <f t="shared" si="8"/>
        <v>0</v>
      </c>
      <c r="W16" s="115">
        <f t="shared" si="9"/>
        <v>0</v>
      </c>
      <c r="X16" s="115"/>
    </row>
    <row r="17" spans="1:24" ht="39" customHeight="1" x14ac:dyDescent="0.2">
      <c r="A17" s="60" t="s">
        <v>83</v>
      </c>
      <c r="B17" s="63" t="s">
        <v>33</v>
      </c>
      <c r="C17" s="63" t="s">
        <v>29</v>
      </c>
      <c r="D17" s="63" t="s">
        <v>36</v>
      </c>
      <c r="E17" s="63" t="s">
        <v>19</v>
      </c>
      <c r="F17" s="63">
        <v>1</v>
      </c>
      <c r="G17" s="68">
        <f>ROUND(R19,1)</f>
        <v>7.9</v>
      </c>
      <c r="H17" s="68">
        <v>9</v>
      </c>
      <c r="I17" s="83">
        <v>1</v>
      </c>
      <c r="J17" s="66">
        <v>1</v>
      </c>
      <c r="K17" s="67">
        <v>1</v>
      </c>
      <c r="L17" s="84">
        <v>1</v>
      </c>
      <c r="M17" s="75">
        <v>0</v>
      </c>
      <c r="N17" s="71">
        <f>(S17*M17)</f>
        <v>0</v>
      </c>
      <c r="O17" s="115" t="s">
        <v>14</v>
      </c>
      <c r="P17" s="115" t="s">
        <v>129</v>
      </c>
      <c r="Q17" s="115">
        <v>1.35</v>
      </c>
      <c r="R17" s="115"/>
      <c r="S17" s="117">
        <f t="shared" si="3"/>
        <v>7.9</v>
      </c>
      <c r="T17" s="115">
        <f t="shared" si="6"/>
        <v>7.9</v>
      </c>
      <c r="U17" s="115">
        <f t="shared" si="7"/>
        <v>7.9</v>
      </c>
      <c r="V17" s="115">
        <f t="shared" si="8"/>
        <v>7.9</v>
      </c>
      <c r="W17" s="115">
        <f t="shared" si="9"/>
        <v>7.9</v>
      </c>
      <c r="X17" s="115"/>
    </row>
    <row r="18" spans="1:24" ht="38" customHeight="1" x14ac:dyDescent="0.2">
      <c r="A18" s="61"/>
      <c r="B18" s="64"/>
      <c r="C18" s="64" t="s">
        <v>29</v>
      </c>
      <c r="D18" s="64"/>
      <c r="E18" s="64" t="s">
        <v>19</v>
      </c>
      <c r="F18" s="64">
        <v>1</v>
      </c>
      <c r="G18" s="69"/>
      <c r="H18" s="64"/>
      <c r="I18" s="61"/>
      <c r="J18" s="61"/>
      <c r="K18" s="61"/>
      <c r="L18" s="61"/>
      <c r="M18" s="76"/>
      <c r="N18" s="72"/>
      <c r="O18" s="115" t="s">
        <v>14</v>
      </c>
      <c r="P18" s="115" t="s">
        <v>37</v>
      </c>
      <c r="Q18" s="115">
        <v>4.6500000000000004</v>
      </c>
      <c r="R18" s="115">
        <f>SUM(Q17:Q19)</f>
        <v>6.6</v>
      </c>
      <c r="S18" s="117">
        <f t="shared" si="3"/>
        <v>0</v>
      </c>
      <c r="T18" s="115">
        <f t="shared" si="6"/>
        <v>0</v>
      </c>
      <c r="U18" s="115">
        <f t="shared" si="7"/>
        <v>0</v>
      </c>
      <c r="V18" s="115">
        <f t="shared" si="8"/>
        <v>0</v>
      </c>
      <c r="W18" s="115">
        <f t="shared" si="9"/>
        <v>0</v>
      </c>
      <c r="X18" s="115"/>
    </row>
    <row r="19" spans="1:24" ht="38" customHeight="1" x14ac:dyDescent="0.2">
      <c r="A19" s="62"/>
      <c r="B19" s="65"/>
      <c r="C19" s="65" t="s">
        <v>29</v>
      </c>
      <c r="D19" s="65"/>
      <c r="E19" s="65" t="s">
        <v>19</v>
      </c>
      <c r="F19" s="65">
        <v>1</v>
      </c>
      <c r="G19" s="70"/>
      <c r="H19" s="65"/>
      <c r="I19" s="62"/>
      <c r="J19" s="62"/>
      <c r="K19" s="62"/>
      <c r="L19" s="62"/>
      <c r="M19" s="77"/>
      <c r="N19" s="73"/>
      <c r="O19" s="119" t="s">
        <v>14</v>
      </c>
      <c r="P19" s="115" t="s">
        <v>38</v>
      </c>
      <c r="Q19" s="115">
        <v>0.6</v>
      </c>
      <c r="R19" s="115">
        <f>PRODUCT(R18,$R$3)</f>
        <v>7.919999999999999</v>
      </c>
      <c r="S19" s="117">
        <f t="shared" si="3"/>
        <v>0</v>
      </c>
      <c r="T19" s="115">
        <f t="shared" si="6"/>
        <v>0</v>
      </c>
      <c r="U19" s="115">
        <f t="shared" si="7"/>
        <v>0</v>
      </c>
      <c r="V19" s="115">
        <f t="shared" si="8"/>
        <v>0</v>
      </c>
      <c r="W19" s="115">
        <f t="shared" si="9"/>
        <v>0</v>
      </c>
      <c r="X19" s="115"/>
    </row>
    <row r="20" spans="1:24" ht="33" customHeight="1" x14ac:dyDescent="0.2">
      <c r="A20" s="60" t="s">
        <v>84</v>
      </c>
      <c r="B20" s="63" t="s">
        <v>39</v>
      </c>
      <c r="C20" s="63" t="s">
        <v>63</v>
      </c>
      <c r="D20" s="63" t="s">
        <v>40</v>
      </c>
      <c r="E20" s="85" t="s">
        <v>18</v>
      </c>
      <c r="F20" s="63">
        <v>1</v>
      </c>
      <c r="G20" s="68">
        <f>ROUND(R22,1)</f>
        <v>7.5</v>
      </c>
      <c r="H20" s="68">
        <v>9</v>
      </c>
      <c r="I20" s="83">
        <v>1</v>
      </c>
      <c r="J20" s="88">
        <v>1</v>
      </c>
      <c r="K20" s="91">
        <v>1</v>
      </c>
      <c r="L20" s="63"/>
      <c r="M20" s="75">
        <v>0</v>
      </c>
      <c r="N20" s="71">
        <f>(S20*M20)</f>
        <v>0</v>
      </c>
      <c r="O20" s="115" t="s">
        <v>41</v>
      </c>
      <c r="P20" s="115"/>
      <c r="Q20" s="115">
        <v>1</v>
      </c>
      <c r="R20" s="115"/>
      <c r="S20" s="117">
        <f t="shared" si="3"/>
        <v>7.5</v>
      </c>
      <c r="T20" s="115">
        <f t="shared" si="6"/>
        <v>7.5</v>
      </c>
      <c r="U20" s="115">
        <f t="shared" si="7"/>
        <v>7.5</v>
      </c>
      <c r="V20" s="115">
        <f t="shared" si="8"/>
        <v>7.5</v>
      </c>
      <c r="W20" s="115">
        <f t="shared" si="9"/>
        <v>0</v>
      </c>
      <c r="X20" s="115"/>
    </row>
    <row r="21" spans="1:24" ht="33" customHeight="1" x14ac:dyDescent="0.2">
      <c r="A21" s="61"/>
      <c r="B21" s="64"/>
      <c r="C21" s="64" t="s">
        <v>29</v>
      </c>
      <c r="D21" s="64"/>
      <c r="E21" s="86"/>
      <c r="F21" s="64"/>
      <c r="G21" s="69"/>
      <c r="H21" s="64"/>
      <c r="I21" s="61"/>
      <c r="J21" s="89"/>
      <c r="K21" s="92"/>
      <c r="L21" s="64"/>
      <c r="M21" s="76"/>
      <c r="N21" s="72"/>
      <c r="O21" s="115" t="s">
        <v>14</v>
      </c>
      <c r="P21" s="115" t="s">
        <v>34</v>
      </c>
      <c r="Q21" s="115">
        <v>4.6500000000000004</v>
      </c>
      <c r="R21" s="115">
        <f>SUM(Q20:Q22)</f>
        <v>6.25</v>
      </c>
      <c r="S21" s="117">
        <f t="shared" si="3"/>
        <v>0</v>
      </c>
      <c r="T21" s="115">
        <f t="shared" si="6"/>
        <v>0</v>
      </c>
      <c r="U21" s="115">
        <f t="shared" si="7"/>
        <v>0</v>
      </c>
      <c r="V21" s="115">
        <f t="shared" si="8"/>
        <v>0</v>
      </c>
      <c r="W21" s="115">
        <f t="shared" si="9"/>
        <v>0</v>
      </c>
      <c r="X21" s="115"/>
    </row>
    <row r="22" spans="1:24" ht="33" customHeight="1" x14ac:dyDescent="0.2">
      <c r="A22" s="62"/>
      <c r="B22" s="65"/>
      <c r="C22" s="65" t="s">
        <v>29</v>
      </c>
      <c r="D22" s="65"/>
      <c r="E22" s="87"/>
      <c r="F22" s="65"/>
      <c r="G22" s="70"/>
      <c r="H22" s="65"/>
      <c r="I22" s="62"/>
      <c r="J22" s="90"/>
      <c r="K22" s="93"/>
      <c r="L22" s="65"/>
      <c r="M22" s="77"/>
      <c r="N22" s="73"/>
      <c r="O22" s="119" t="s">
        <v>14</v>
      </c>
      <c r="P22" s="115" t="s">
        <v>35</v>
      </c>
      <c r="Q22" s="115">
        <v>0.6</v>
      </c>
      <c r="R22" s="115">
        <f>PRODUCT(R21,$R$3)</f>
        <v>7.5</v>
      </c>
      <c r="S22" s="117">
        <f t="shared" si="3"/>
        <v>0</v>
      </c>
      <c r="T22" s="115">
        <f t="shared" si="6"/>
        <v>0</v>
      </c>
      <c r="U22" s="115">
        <f t="shared" si="7"/>
        <v>0</v>
      </c>
      <c r="V22" s="115">
        <f t="shared" si="8"/>
        <v>0</v>
      </c>
      <c r="W22" s="115">
        <f t="shared" si="9"/>
        <v>0</v>
      </c>
      <c r="X22" s="115"/>
    </row>
    <row r="23" spans="1:24" ht="33" customHeight="1" x14ac:dyDescent="0.2">
      <c r="A23" s="60" t="s">
        <v>85</v>
      </c>
      <c r="B23" s="63" t="s">
        <v>39</v>
      </c>
      <c r="C23" s="63" t="s">
        <v>63</v>
      </c>
      <c r="D23" s="63" t="s">
        <v>40</v>
      </c>
      <c r="E23" s="63" t="s">
        <v>19</v>
      </c>
      <c r="F23" s="63">
        <v>1</v>
      </c>
      <c r="G23" s="68">
        <f>ROUND(R25,1)</f>
        <v>7.5</v>
      </c>
      <c r="H23" s="68">
        <v>9</v>
      </c>
      <c r="I23" s="83">
        <v>1</v>
      </c>
      <c r="J23" s="88">
        <v>1</v>
      </c>
      <c r="K23" s="91">
        <v>1</v>
      </c>
      <c r="L23" s="63"/>
      <c r="M23" s="75">
        <v>0</v>
      </c>
      <c r="N23" s="71">
        <f>(S23*M23)</f>
        <v>0</v>
      </c>
      <c r="O23" s="115" t="s">
        <v>41</v>
      </c>
      <c r="P23" s="115"/>
      <c r="Q23" s="115">
        <v>1</v>
      </c>
      <c r="R23" s="115"/>
      <c r="S23" s="117">
        <f t="shared" si="3"/>
        <v>7.5</v>
      </c>
      <c r="T23" s="115">
        <f t="shared" si="6"/>
        <v>7.5</v>
      </c>
      <c r="U23" s="115">
        <f t="shared" si="7"/>
        <v>7.5</v>
      </c>
      <c r="V23" s="115">
        <f t="shared" si="8"/>
        <v>7.5</v>
      </c>
      <c r="W23" s="115">
        <f t="shared" si="9"/>
        <v>0</v>
      </c>
      <c r="X23" s="115"/>
    </row>
    <row r="24" spans="1:24" ht="33" customHeight="1" x14ac:dyDescent="0.2">
      <c r="A24" s="61"/>
      <c r="B24" s="64"/>
      <c r="C24" s="64" t="s">
        <v>29</v>
      </c>
      <c r="D24" s="64"/>
      <c r="E24" s="64"/>
      <c r="F24" s="64"/>
      <c r="G24" s="69"/>
      <c r="H24" s="64"/>
      <c r="I24" s="61"/>
      <c r="J24" s="89"/>
      <c r="K24" s="92"/>
      <c r="L24" s="64"/>
      <c r="M24" s="76"/>
      <c r="N24" s="72"/>
      <c r="O24" s="115" t="s">
        <v>14</v>
      </c>
      <c r="P24" s="115" t="s">
        <v>37</v>
      </c>
      <c r="Q24" s="115">
        <v>4.6500000000000004</v>
      </c>
      <c r="R24" s="115">
        <f>SUM(Q23:Q25)</f>
        <v>6.25</v>
      </c>
      <c r="S24" s="117">
        <f t="shared" si="3"/>
        <v>0</v>
      </c>
      <c r="T24" s="115">
        <f t="shared" si="6"/>
        <v>0</v>
      </c>
      <c r="U24" s="115">
        <f t="shared" si="7"/>
        <v>0</v>
      </c>
      <c r="V24" s="115">
        <f t="shared" si="8"/>
        <v>0</v>
      </c>
      <c r="W24" s="115">
        <f t="shared" si="9"/>
        <v>0</v>
      </c>
      <c r="X24" s="115"/>
    </row>
    <row r="25" spans="1:24" ht="33" customHeight="1" x14ac:dyDescent="0.2">
      <c r="A25" s="62"/>
      <c r="B25" s="65"/>
      <c r="C25" s="65" t="s">
        <v>29</v>
      </c>
      <c r="D25" s="65"/>
      <c r="E25" s="65"/>
      <c r="F25" s="65"/>
      <c r="G25" s="70"/>
      <c r="H25" s="65"/>
      <c r="I25" s="62"/>
      <c r="J25" s="90"/>
      <c r="K25" s="93"/>
      <c r="L25" s="65"/>
      <c r="M25" s="77"/>
      <c r="N25" s="73"/>
      <c r="O25" s="119" t="s">
        <v>14</v>
      </c>
      <c r="P25" s="115" t="s">
        <v>38</v>
      </c>
      <c r="Q25" s="115">
        <v>0.6</v>
      </c>
      <c r="R25" s="115">
        <f>PRODUCT(R24,$R$3)</f>
        <v>7.5</v>
      </c>
      <c r="S25" s="117">
        <f t="shared" si="3"/>
        <v>0</v>
      </c>
      <c r="T25" s="115">
        <f t="shared" si="6"/>
        <v>0</v>
      </c>
      <c r="U25" s="115">
        <f t="shared" si="7"/>
        <v>0</v>
      </c>
      <c r="V25" s="115">
        <f t="shared" si="8"/>
        <v>0</v>
      </c>
      <c r="W25" s="115">
        <f t="shared" si="9"/>
        <v>0</v>
      </c>
      <c r="X25" s="115"/>
    </row>
    <row r="26" spans="1:24" ht="33" customHeight="1" x14ac:dyDescent="0.2">
      <c r="A26" s="111" t="s">
        <v>86</v>
      </c>
      <c r="B26" s="63" t="s">
        <v>39</v>
      </c>
      <c r="C26" s="63" t="s">
        <v>62</v>
      </c>
      <c r="D26" s="63" t="s">
        <v>42</v>
      </c>
      <c r="E26" s="85" t="s">
        <v>18</v>
      </c>
      <c r="F26" s="63">
        <v>1</v>
      </c>
      <c r="G26" s="68">
        <f>ROUND(R28,1)</f>
        <v>7.5</v>
      </c>
      <c r="H26" s="68">
        <v>9</v>
      </c>
      <c r="I26" s="83">
        <v>1</v>
      </c>
      <c r="J26" s="66">
        <v>1</v>
      </c>
      <c r="K26" s="67">
        <v>1</v>
      </c>
      <c r="L26" s="84">
        <v>1</v>
      </c>
      <c r="M26" s="75">
        <v>0</v>
      </c>
      <c r="N26" s="71">
        <f>(S26*M26)</f>
        <v>0</v>
      </c>
      <c r="O26" s="115" t="s">
        <v>41</v>
      </c>
      <c r="P26" s="115"/>
      <c r="Q26" s="115">
        <v>1</v>
      </c>
      <c r="R26" s="115"/>
      <c r="S26" s="117">
        <f t="shared" si="3"/>
        <v>7.5</v>
      </c>
      <c r="T26" s="115">
        <f t="shared" si="6"/>
        <v>7.5</v>
      </c>
      <c r="U26" s="115">
        <f t="shared" si="7"/>
        <v>7.5</v>
      </c>
      <c r="V26" s="115">
        <f t="shared" si="8"/>
        <v>7.5</v>
      </c>
      <c r="W26" s="115">
        <f t="shared" si="9"/>
        <v>7.5</v>
      </c>
      <c r="X26" s="115"/>
    </row>
    <row r="27" spans="1:24" ht="33" customHeight="1" x14ac:dyDescent="0.2">
      <c r="A27" s="112"/>
      <c r="B27" s="64"/>
      <c r="C27" s="64" t="s">
        <v>29</v>
      </c>
      <c r="D27" s="64"/>
      <c r="E27" s="86"/>
      <c r="F27" s="64"/>
      <c r="G27" s="69"/>
      <c r="H27" s="64"/>
      <c r="I27" s="61"/>
      <c r="J27" s="61"/>
      <c r="K27" s="61"/>
      <c r="L27" s="61"/>
      <c r="M27" s="76"/>
      <c r="N27" s="72"/>
      <c r="O27" s="115" t="s">
        <v>14</v>
      </c>
      <c r="P27" s="115" t="s">
        <v>34</v>
      </c>
      <c r="Q27" s="115">
        <v>4.6500000000000004</v>
      </c>
      <c r="R27" s="115">
        <f>SUM(Q26:Q28)</f>
        <v>6.25</v>
      </c>
      <c r="S27" s="117">
        <f t="shared" si="3"/>
        <v>0</v>
      </c>
      <c r="T27" s="115">
        <f t="shared" si="6"/>
        <v>0</v>
      </c>
      <c r="U27" s="115">
        <f t="shared" si="7"/>
        <v>0</v>
      </c>
      <c r="V27" s="115">
        <f t="shared" si="8"/>
        <v>0</v>
      </c>
      <c r="W27" s="115">
        <f t="shared" si="9"/>
        <v>0</v>
      </c>
      <c r="X27" s="115"/>
    </row>
    <row r="28" spans="1:24" ht="33" customHeight="1" x14ac:dyDescent="0.2">
      <c r="A28" s="113"/>
      <c r="B28" s="65"/>
      <c r="C28" s="65" t="s">
        <v>29</v>
      </c>
      <c r="D28" s="65"/>
      <c r="E28" s="87"/>
      <c r="F28" s="65"/>
      <c r="G28" s="70"/>
      <c r="H28" s="65"/>
      <c r="I28" s="62"/>
      <c r="J28" s="62"/>
      <c r="K28" s="62"/>
      <c r="L28" s="62"/>
      <c r="M28" s="77"/>
      <c r="N28" s="73"/>
      <c r="O28" s="119" t="s">
        <v>14</v>
      </c>
      <c r="P28" s="115" t="s">
        <v>35</v>
      </c>
      <c r="Q28" s="115">
        <v>0.6</v>
      </c>
      <c r="R28" s="115">
        <f>PRODUCT(R27,$R$3)</f>
        <v>7.5</v>
      </c>
      <c r="S28" s="117">
        <f t="shared" si="3"/>
        <v>0</v>
      </c>
      <c r="T28" s="115">
        <f t="shared" si="6"/>
        <v>0</v>
      </c>
      <c r="U28" s="115">
        <f t="shared" si="7"/>
        <v>0</v>
      </c>
      <c r="V28" s="115">
        <f t="shared" si="8"/>
        <v>0</v>
      </c>
      <c r="W28" s="115">
        <f t="shared" si="9"/>
        <v>0</v>
      </c>
      <c r="X28" s="115"/>
    </row>
    <row r="29" spans="1:24" ht="33" customHeight="1" x14ac:dyDescent="0.2">
      <c r="A29" s="60" t="s">
        <v>87</v>
      </c>
      <c r="B29" s="63" t="s">
        <v>39</v>
      </c>
      <c r="C29" s="63" t="s">
        <v>62</v>
      </c>
      <c r="D29" s="63" t="s">
        <v>42</v>
      </c>
      <c r="E29" s="63" t="s">
        <v>19</v>
      </c>
      <c r="F29" s="63">
        <v>1</v>
      </c>
      <c r="G29" s="68">
        <f t="shared" ref="G29:G35" si="10">ROUND(R31,1)</f>
        <v>7.5</v>
      </c>
      <c r="H29" s="68">
        <v>9</v>
      </c>
      <c r="I29" s="83">
        <v>1</v>
      </c>
      <c r="J29" s="66">
        <v>1</v>
      </c>
      <c r="K29" s="67">
        <v>1</v>
      </c>
      <c r="L29" s="84">
        <v>1</v>
      </c>
      <c r="M29" s="75">
        <v>0</v>
      </c>
      <c r="N29" s="71">
        <f>(S29*M29)</f>
        <v>0</v>
      </c>
      <c r="O29" s="115" t="s">
        <v>41</v>
      </c>
      <c r="P29" s="115"/>
      <c r="Q29" s="115">
        <v>1</v>
      </c>
      <c r="R29" s="115"/>
      <c r="S29" s="117">
        <f t="shared" si="3"/>
        <v>7.5</v>
      </c>
      <c r="T29" s="115">
        <f t="shared" si="6"/>
        <v>7.5</v>
      </c>
      <c r="U29" s="115">
        <f t="shared" si="7"/>
        <v>7.5</v>
      </c>
      <c r="V29" s="115">
        <f t="shared" si="8"/>
        <v>7.5</v>
      </c>
      <c r="W29" s="115">
        <f t="shared" si="9"/>
        <v>7.5</v>
      </c>
      <c r="X29" s="115"/>
    </row>
    <row r="30" spans="1:24" ht="33" customHeight="1" x14ac:dyDescent="0.2">
      <c r="A30" s="61"/>
      <c r="B30" s="64"/>
      <c r="C30" s="64" t="s">
        <v>29</v>
      </c>
      <c r="D30" s="64"/>
      <c r="E30" s="64"/>
      <c r="F30" s="64"/>
      <c r="G30" s="69"/>
      <c r="H30" s="64"/>
      <c r="I30" s="61"/>
      <c r="J30" s="61"/>
      <c r="K30" s="61"/>
      <c r="L30" s="61"/>
      <c r="M30" s="76"/>
      <c r="N30" s="72"/>
      <c r="O30" s="115" t="s">
        <v>14</v>
      </c>
      <c r="P30" s="115" t="s">
        <v>37</v>
      </c>
      <c r="Q30" s="115">
        <v>4.6500000000000004</v>
      </c>
      <c r="R30" s="115">
        <f>SUM(Q29:Q31)</f>
        <v>6.25</v>
      </c>
      <c r="S30" s="117">
        <f t="shared" si="3"/>
        <v>0</v>
      </c>
      <c r="T30" s="115">
        <f t="shared" si="6"/>
        <v>0</v>
      </c>
      <c r="U30" s="115">
        <f t="shared" si="7"/>
        <v>0</v>
      </c>
      <c r="V30" s="115">
        <f t="shared" si="8"/>
        <v>0</v>
      </c>
      <c r="W30" s="115">
        <f t="shared" si="9"/>
        <v>0</v>
      </c>
      <c r="X30" s="115"/>
    </row>
    <row r="31" spans="1:24" ht="33" customHeight="1" x14ac:dyDescent="0.2">
      <c r="A31" s="62"/>
      <c r="B31" s="65"/>
      <c r="C31" s="65" t="s">
        <v>29</v>
      </c>
      <c r="D31" s="65"/>
      <c r="E31" s="65"/>
      <c r="F31" s="65"/>
      <c r="G31" s="70"/>
      <c r="H31" s="65"/>
      <c r="I31" s="62"/>
      <c r="J31" s="62"/>
      <c r="K31" s="62"/>
      <c r="L31" s="62"/>
      <c r="M31" s="77"/>
      <c r="N31" s="73"/>
      <c r="O31" s="119" t="s">
        <v>14</v>
      </c>
      <c r="P31" s="115" t="s">
        <v>38</v>
      </c>
      <c r="Q31" s="115">
        <v>0.6</v>
      </c>
      <c r="R31" s="115">
        <f>PRODUCT(R30,$R$3)</f>
        <v>7.5</v>
      </c>
      <c r="S31" s="117">
        <f t="shared" si="3"/>
        <v>0</v>
      </c>
      <c r="T31" s="115">
        <f t="shared" si="6"/>
        <v>0</v>
      </c>
      <c r="U31" s="115">
        <f t="shared" si="7"/>
        <v>0</v>
      </c>
      <c r="V31" s="115">
        <f t="shared" si="8"/>
        <v>0</v>
      </c>
      <c r="W31" s="115">
        <f t="shared" si="9"/>
        <v>0</v>
      </c>
      <c r="X31" s="115"/>
    </row>
    <row r="32" spans="1:24" ht="33" customHeight="1" x14ac:dyDescent="0.2">
      <c r="A32" s="60" t="s">
        <v>88</v>
      </c>
      <c r="B32" s="63" t="s">
        <v>43</v>
      </c>
      <c r="C32" s="63" t="s">
        <v>67</v>
      </c>
      <c r="D32" s="63" t="s">
        <v>44</v>
      </c>
      <c r="E32" s="85" t="s">
        <v>18</v>
      </c>
      <c r="F32" s="63">
        <v>1</v>
      </c>
      <c r="G32" s="68">
        <f t="shared" si="10"/>
        <v>7.5</v>
      </c>
      <c r="H32" s="68">
        <v>9</v>
      </c>
      <c r="I32" s="63"/>
      <c r="J32" s="66">
        <v>1</v>
      </c>
      <c r="K32" s="67">
        <v>1</v>
      </c>
      <c r="L32" s="63"/>
      <c r="M32" s="75">
        <v>0</v>
      </c>
      <c r="N32" s="71">
        <f>(S32*M32)</f>
        <v>0</v>
      </c>
      <c r="O32" s="115" t="s">
        <v>58</v>
      </c>
      <c r="P32" s="120" t="s">
        <v>61</v>
      </c>
      <c r="Q32" s="115">
        <v>1</v>
      </c>
      <c r="R32" s="115"/>
      <c r="S32" s="117">
        <f t="shared" si="3"/>
        <v>7.5</v>
      </c>
      <c r="T32" s="115">
        <f t="shared" si="6"/>
        <v>0</v>
      </c>
      <c r="U32" s="115">
        <f t="shared" si="7"/>
        <v>7.5</v>
      </c>
      <c r="V32" s="115">
        <f t="shared" si="8"/>
        <v>7.5</v>
      </c>
      <c r="W32" s="115">
        <f t="shared" si="9"/>
        <v>0</v>
      </c>
      <c r="X32" s="115"/>
    </row>
    <row r="33" spans="1:24" ht="33" customHeight="1" x14ac:dyDescent="0.2">
      <c r="A33" s="61"/>
      <c r="B33" s="64"/>
      <c r="C33" s="64" t="s">
        <v>29</v>
      </c>
      <c r="D33" s="64"/>
      <c r="E33" s="86"/>
      <c r="F33" s="64"/>
      <c r="G33" s="69"/>
      <c r="H33" s="64"/>
      <c r="I33" s="64"/>
      <c r="J33" s="61"/>
      <c r="K33" s="61"/>
      <c r="L33" s="64"/>
      <c r="M33" s="76"/>
      <c r="N33" s="72"/>
      <c r="O33" s="115" t="s">
        <v>14</v>
      </c>
      <c r="P33" s="115" t="s">
        <v>34</v>
      </c>
      <c r="Q33" s="115">
        <v>4.6500000000000004</v>
      </c>
      <c r="R33" s="115">
        <f>SUM(Q32:Q34)</f>
        <v>6.25</v>
      </c>
      <c r="S33" s="117">
        <f t="shared" si="3"/>
        <v>0</v>
      </c>
      <c r="T33" s="115">
        <f t="shared" si="6"/>
        <v>0</v>
      </c>
      <c r="U33" s="115">
        <f t="shared" si="7"/>
        <v>0</v>
      </c>
      <c r="V33" s="115">
        <f t="shared" si="8"/>
        <v>0</v>
      </c>
      <c r="W33" s="115">
        <f t="shared" si="9"/>
        <v>0</v>
      </c>
      <c r="X33" s="115"/>
    </row>
    <row r="34" spans="1:24" ht="33" customHeight="1" x14ac:dyDescent="0.2">
      <c r="A34" s="62"/>
      <c r="B34" s="65"/>
      <c r="C34" s="65" t="s">
        <v>29</v>
      </c>
      <c r="D34" s="65"/>
      <c r="E34" s="87"/>
      <c r="F34" s="65"/>
      <c r="G34" s="70"/>
      <c r="H34" s="65"/>
      <c r="I34" s="65"/>
      <c r="J34" s="62"/>
      <c r="K34" s="62"/>
      <c r="L34" s="65"/>
      <c r="M34" s="77"/>
      <c r="N34" s="73"/>
      <c r="O34" s="119" t="s">
        <v>14</v>
      </c>
      <c r="P34" s="115" t="s">
        <v>35</v>
      </c>
      <c r="Q34" s="115">
        <v>0.6</v>
      </c>
      <c r="R34" s="115">
        <f>PRODUCT(R33,$R$3)</f>
        <v>7.5</v>
      </c>
      <c r="S34" s="117">
        <f t="shared" si="3"/>
        <v>0</v>
      </c>
      <c r="T34" s="115">
        <f t="shared" si="6"/>
        <v>0</v>
      </c>
      <c r="U34" s="115">
        <f t="shared" si="7"/>
        <v>0</v>
      </c>
      <c r="V34" s="115">
        <f t="shared" si="8"/>
        <v>0</v>
      </c>
      <c r="W34" s="115">
        <f t="shared" si="9"/>
        <v>0</v>
      </c>
      <c r="X34" s="115"/>
    </row>
    <row r="35" spans="1:24" ht="33" customHeight="1" x14ac:dyDescent="0.2">
      <c r="A35" s="60" t="s">
        <v>89</v>
      </c>
      <c r="B35" s="63" t="s">
        <v>43</v>
      </c>
      <c r="C35" s="63" t="s">
        <v>67</v>
      </c>
      <c r="D35" s="63" t="s">
        <v>44</v>
      </c>
      <c r="E35" s="63" t="s">
        <v>19</v>
      </c>
      <c r="F35" s="63">
        <v>1</v>
      </c>
      <c r="G35" s="68">
        <f t="shared" si="10"/>
        <v>7.5</v>
      </c>
      <c r="H35" s="68">
        <v>9</v>
      </c>
      <c r="I35" s="63"/>
      <c r="J35" s="66">
        <v>1</v>
      </c>
      <c r="K35" s="67">
        <v>1</v>
      </c>
      <c r="L35" s="63"/>
      <c r="M35" s="75">
        <v>0</v>
      </c>
      <c r="N35" s="71">
        <f>(S35*M35)</f>
        <v>0</v>
      </c>
      <c r="O35" s="115" t="s">
        <v>58</v>
      </c>
      <c r="P35" s="120" t="s">
        <v>61</v>
      </c>
      <c r="Q35" s="115">
        <v>1</v>
      </c>
      <c r="R35" s="115"/>
      <c r="S35" s="117">
        <f>IF($M$48=1,H35,G35)</f>
        <v>7.5</v>
      </c>
      <c r="T35" s="115">
        <f t="shared" si="6"/>
        <v>0</v>
      </c>
      <c r="U35" s="115">
        <f t="shared" si="7"/>
        <v>7.5</v>
      </c>
      <c r="V35" s="115">
        <f t="shared" si="8"/>
        <v>7.5</v>
      </c>
      <c r="W35" s="115">
        <f t="shared" si="9"/>
        <v>0</v>
      </c>
      <c r="X35" s="115"/>
    </row>
    <row r="36" spans="1:24" ht="33" customHeight="1" x14ac:dyDescent="0.2">
      <c r="A36" s="61"/>
      <c r="B36" s="64"/>
      <c r="C36" s="64" t="s">
        <v>29</v>
      </c>
      <c r="D36" s="64"/>
      <c r="E36" s="64"/>
      <c r="F36" s="64"/>
      <c r="G36" s="69"/>
      <c r="H36" s="64"/>
      <c r="I36" s="64"/>
      <c r="J36" s="61"/>
      <c r="K36" s="61"/>
      <c r="L36" s="64"/>
      <c r="M36" s="76"/>
      <c r="N36" s="72"/>
      <c r="O36" s="115" t="s">
        <v>14</v>
      </c>
      <c r="P36" s="115" t="s">
        <v>37</v>
      </c>
      <c r="Q36" s="115">
        <v>4.6500000000000004</v>
      </c>
      <c r="R36" s="115">
        <f>SUM(Q35:Q37)</f>
        <v>6.25</v>
      </c>
      <c r="S36" s="117">
        <f t="shared" si="3"/>
        <v>0</v>
      </c>
      <c r="T36" s="115">
        <f t="shared" si="6"/>
        <v>0</v>
      </c>
      <c r="U36" s="115">
        <f t="shared" si="7"/>
        <v>0</v>
      </c>
      <c r="V36" s="115">
        <f t="shared" si="8"/>
        <v>0</v>
      </c>
      <c r="W36" s="115">
        <f t="shared" si="9"/>
        <v>0</v>
      </c>
      <c r="X36" s="115"/>
    </row>
    <row r="37" spans="1:24" ht="33" customHeight="1" x14ac:dyDescent="0.2">
      <c r="A37" s="62"/>
      <c r="B37" s="65"/>
      <c r="C37" s="65" t="s">
        <v>29</v>
      </c>
      <c r="D37" s="65"/>
      <c r="E37" s="65"/>
      <c r="F37" s="65"/>
      <c r="G37" s="70"/>
      <c r="H37" s="65"/>
      <c r="I37" s="65"/>
      <c r="J37" s="62"/>
      <c r="K37" s="62"/>
      <c r="L37" s="65"/>
      <c r="M37" s="77"/>
      <c r="N37" s="73"/>
      <c r="O37" s="119" t="s">
        <v>14</v>
      </c>
      <c r="P37" s="115" t="s">
        <v>38</v>
      </c>
      <c r="Q37" s="115">
        <v>0.6</v>
      </c>
      <c r="R37" s="115">
        <f>PRODUCT(R36,$R$3)</f>
        <v>7.5</v>
      </c>
      <c r="S37" s="117">
        <f t="shared" si="3"/>
        <v>0</v>
      </c>
      <c r="T37" s="115">
        <f t="shared" si="6"/>
        <v>0</v>
      </c>
      <c r="U37" s="115">
        <f t="shared" si="7"/>
        <v>0</v>
      </c>
      <c r="V37" s="115">
        <f t="shared" si="8"/>
        <v>0</v>
      </c>
      <c r="W37" s="115">
        <f t="shared" si="9"/>
        <v>0</v>
      </c>
      <c r="X37" s="115"/>
    </row>
    <row r="38" spans="1:24" ht="115" customHeight="1" x14ac:dyDescent="0.2">
      <c r="A38" s="13" t="s">
        <v>45</v>
      </c>
      <c r="B38" s="14" t="s">
        <v>51</v>
      </c>
      <c r="C38" s="13"/>
      <c r="D38" s="14" t="s">
        <v>49</v>
      </c>
      <c r="E38" s="13" t="s">
        <v>56</v>
      </c>
      <c r="F38" s="13">
        <v>1</v>
      </c>
      <c r="G38" s="45">
        <v>30</v>
      </c>
      <c r="H38" s="16">
        <v>30</v>
      </c>
      <c r="I38" s="19">
        <v>1</v>
      </c>
      <c r="J38" s="17">
        <v>1</v>
      </c>
      <c r="K38" s="18">
        <v>1</v>
      </c>
      <c r="L38" s="13"/>
      <c r="M38" s="48">
        <v>0</v>
      </c>
      <c r="N38" s="21">
        <f>(S38*M38)</f>
        <v>0</v>
      </c>
      <c r="O38" s="115" t="s">
        <v>48</v>
      </c>
      <c r="P38" s="115" t="s">
        <v>50</v>
      </c>
      <c r="Q38" s="115">
        <v>27.05</v>
      </c>
      <c r="R38" s="115">
        <f>PRODUCT(Q38,$R$3)</f>
        <v>32.46</v>
      </c>
      <c r="S38" s="117">
        <f t="shared" si="3"/>
        <v>30</v>
      </c>
      <c r="T38" s="115">
        <f t="shared" si="6"/>
        <v>30</v>
      </c>
      <c r="U38" s="115">
        <f t="shared" si="7"/>
        <v>30</v>
      </c>
      <c r="V38" s="115">
        <f t="shared" si="8"/>
        <v>30</v>
      </c>
      <c r="W38" s="115">
        <f t="shared" si="9"/>
        <v>0</v>
      </c>
      <c r="X38" s="115"/>
    </row>
    <row r="39" spans="1:24" ht="115" customHeight="1" x14ac:dyDescent="0.2">
      <c r="A39" s="13" t="s">
        <v>53</v>
      </c>
      <c r="B39" s="14" t="s">
        <v>54</v>
      </c>
      <c r="C39" s="13"/>
      <c r="D39" s="14" t="s">
        <v>57</v>
      </c>
      <c r="E39" s="13" t="s">
        <v>55</v>
      </c>
      <c r="F39" s="13">
        <v>1</v>
      </c>
      <c r="G39" s="45">
        <v>9</v>
      </c>
      <c r="H39" s="16">
        <v>9</v>
      </c>
      <c r="I39" s="13"/>
      <c r="J39" s="13"/>
      <c r="K39" s="13"/>
      <c r="L39" s="20">
        <v>1</v>
      </c>
      <c r="M39" s="48">
        <v>0</v>
      </c>
      <c r="N39" s="21">
        <f>(S39*M39)</f>
        <v>0</v>
      </c>
      <c r="O39" s="115" t="s">
        <v>58</v>
      </c>
      <c r="P39" s="115">
        <v>450220</v>
      </c>
      <c r="Q39" s="115">
        <v>7.45</v>
      </c>
      <c r="R39" s="115">
        <f>PRODUCT(Q39,$R$3)</f>
        <v>8.94</v>
      </c>
      <c r="S39" s="117">
        <f t="shared" si="3"/>
        <v>9</v>
      </c>
      <c r="T39" s="115">
        <f t="shared" si="6"/>
        <v>0</v>
      </c>
      <c r="U39" s="115">
        <f t="shared" si="7"/>
        <v>0</v>
      </c>
      <c r="V39" s="115">
        <f t="shared" si="8"/>
        <v>0</v>
      </c>
      <c r="W39" s="115">
        <f t="shared" si="9"/>
        <v>9</v>
      </c>
      <c r="X39" s="115"/>
    </row>
    <row r="40" spans="1:24" ht="50" customHeight="1" x14ac:dyDescent="0.2">
      <c r="A40" s="13" t="s">
        <v>90</v>
      </c>
      <c r="B40" s="13" t="s">
        <v>52</v>
      </c>
      <c r="C40" s="13"/>
      <c r="D40" s="14" t="s">
        <v>117</v>
      </c>
      <c r="E40" s="13"/>
      <c r="F40" s="13">
        <v>1</v>
      </c>
      <c r="G40" s="45">
        <v>3</v>
      </c>
      <c r="H40" s="16">
        <f t="shared" ref="H40" si="11">G40</f>
        <v>3</v>
      </c>
      <c r="I40" s="13"/>
      <c r="J40" s="13"/>
      <c r="K40" s="13"/>
      <c r="L40" s="20">
        <v>1</v>
      </c>
      <c r="M40" s="48">
        <v>0</v>
      </c>
      <c r="N40" s="21">
        <f>(S40*M40)</f>
        <v>0</v>
      </c>
      <c r="O40" s="115" t="s">
        <v>58</v>
      </c>
      <c r="P40" s="115">
        <v>1701</v>
      </c>
      <c r="Q40" s="115">
        <v>2.5</v>
      </c>
      <c r="R40" s="115">
        <f>PRODUCT(Q40,$R$3)</f>
        <v>3</v>
      </c>
      <c r="S40" s="117">
        <f t="shared" si="3"/>
        <v>3</v>
      </c>
      <c r="T40" s="115">
        <f t="shared" si="6"/>
        <v>0</v>
      </c>
      <c r="U40" s="115">
        <f t="shared" si="7"/>
        <v>0</v>
      </c>
      <c r="V40" s="115">
        <f t="shared" si="8"/>
        <v>0</v>
      </c>
      <c r="W40" s="115">
        <f t="shared" si="9"/>
        <v>3</v>
      </c>
      <c r="X40" s="115"/>
    </row>
    <row r="41" spans="1:24" ht="33" customHeight="1" x14ac:dyDescent="0.2">
      <c r="A41" s="60" t="s">
        <v>59</v>
      </c>
      <c r="B41" s="63" t="s">
        <v>60</v>
      </c>
      <c r="C41" s="63" t="s">
        <v>65</v>
      </c>
      <c r="D41" s="63" t="s">
        <v>66</v>
      </c>
      <c r="E41" s="63" t="s">
        <v>119</v>
      </c>
      <c r="F41" s="63">
        <v>1</v>
      </c>
      <c r="G41" s="68">
        <v>12</v>
      </c>
      <c r="H41" s="68">
        <v>15</v>
      </c>
      <c r="I41" s="63"/>
      <c r="J41" s="66">
        <v>1</v>
      </c>
      <c r="K41" s="63"/>
      <c r="L41" s="63"/>
      <c r="M41" s="75">
        <v>0</v>
      </c>
      <c r="N41" s="71">
        <f>(S41*M41)</f>
        <v>0</v>
      </c>
      <c r="O41" s="115" t="s">
        <v>64</v>
      </c>
      <c r="P41" s="115">
        <v>15886</v>
      </c>
      <c r="Q41" s="115">
        <v>9.1</v>
      </c>
      <c r="R41" s="115">
        <f>PRODUCT(Q41,$R$3)</f>
        <v>10.92</v>
      </c>
      <c r="S41" s="117">
        <f t="shared" si="3"/>
        <v>12</v>
      </c>
      <c r="T41" s="115">
        <f t="shared" si="6"/>
        <v>0</v>
      </c>
      <c r="U41" s="115">
        <f t="shared" si="7"/>
        <v>12</v>
      </c>
      <c r="V41" s="115">
        <f t="shared" si="8"/>
        <v>0</v>
      </c>
      <c r="W41" s="115">
        <f t="shared" si="9"/>
        <v>0</v>
      </c>
      <c r="X41" s="115"/>
    </row>
    <row r="42" spans="1:24" ht="33" customHeight="1" x14ac:dyDescent="0.2">
      <c r="A42" s="61"/>
      <c r="B42" s="64"/>
      <c r="C42" s="64" t="s">
        <v>29</v>
      </c>
      <c r="D42" s="64"/>
      <c r="E42" s="64"/>
      <c r="F42" s="64"/>
      <c r="G42" s="69"/>
      <c r="H42" s="64"/>
      <c r="I42" s="64"/>
      <c r="J42" s="61"/>
      <c r="K42" s="64"/>
      <c r="L42" s="64"/>
      <c r="M42" s="76"/>
      <c r="N42" s="72"/>
      <c r="O42" s="115" t="s">
        <v>14</v>
      </c>
      <c r="P42" s="121" t="s">
        <v>118</v>
      </c>
      <c r="Q42" s="115">
        <v>3.25</v>
      </c>
      <c r="R42" s="115">
        <f>SUM(Q41:Q43)</f>
        <v>14.35</v>
      </c>
      <c r="S42" s="117">
        <f t="shared" si="3"/>
        <v>0</v>
      </c>
      <c r="T42" s="115">
        <f t="shared" si="6"/>
        <v>0</v>
      </c>
      <c r="U42" s="115">
        <f t="shared" si="7"/>
        <v>0</v>
      </c>
      <c r="V42" s="115">
        <f t="shared" si="8"/>
        <v>0</v>
      </c>
      <c r="W42" s="115">
        <f t="shared" si="9"/>
        <v>0</v>
      </c>
      <c r="X42" s="115"/>
    </row>
    <row r="43" spans="1:24" ht="33" customHeight="1" x14ac:dyDescent="0.2">
      <c r="A43" s="62"/>
      <c r="B43" s="65"/>
      <c r="C43" s="65" t="s">
        <v>29</v>
      </c>
      <c r="D43" s="65"/>
      <c r="E43" s="65"/>
      <c r="F43" s="65"/>
      <c r="G43" s="70"/>
      <c r="H43" s="65"/>
      <c r="I43" s="65"/>
      <c r="J43" s="62"/>
      <c r="K43" s="65"/>
      <c r="L43" s="65"/>
      <c r="M43" s="77"/>
      <c r="N43" s="73"/>
      <c r="O43" s="119"/>
      <c r="P43" s="121" t="s">
        <v>118</v>
      </c>
      <c r="Q43" s="115">
        <v>2</v>
      </c>
      <c r="R43" s="115">
        <f>PRODUCT(R42,$R$3)</f>
        <v>17.22</v>
      </c>
      <c r="S43" s="117">
        <f t="shared" si="3"/>
        <v>0</v>
      </c>
      <c r="T43" s="115">
        <f t="shared" si="6"/>
        <v>0</v>
      </c>
      <c r="U43" s="115">
        <f t="shared" si="7"/>
        <v>0</v>
      </c>
      <c r="V43" s="115">
        <f t="shared" si="8"/>
        <v>0</v>
      </c>
      <c r="W43" s="115">
        <f t="shared" si="9"/>
        <v>0</v>
      </c>
      <c r="X43" s="115"/>
    </row>
    <row r="44" spans="1:24" ht="115" customHeight="1" thickBot="1" x14ac:dyDescent="0.25">
      <c r="A44" s="1" t="s">
        <v>68</v>
      </c>
      <c r="B44" s="1" t="s">
        <v>121</v>
      </c>
      <c r="C44" s="9"/>
      <c r="D44" s="9" t="s">
        <v>122</v>
      </c>
      <c r="E44" s="1" t="s">
        <v>19</v>
      </c>
      <c r="F44" s="1">
        <v>1</v>
      </c>
      <c r="G44" s="10">
        <v>75</v>
      </c>
      <c r="H44" s="10">
        <v>90</v>
      </c>
      <c r="I44" s="1"/>
      <c r="J44" s="1"/>
      <c r="K44" s="11">
        <v>1</v>
      </c>
      <c r="L44" s="1"/>
      <c r="M44" s="50">
        <v>0</v>
      </c>
      <c r="N44" s="21">
        <f>(S44*M44)</f>
        <v>0</v>
      </c>
      <c r="O44" s="115" t="s">
        <v>69</v>
      </c>
      <c r="P44" s="115" t="s">
        <v>70</v>
      </c>
      <c r="Q44" s="115">
        <v>63</v>
      </c>
      <c r="R44" s="115">
        <v>60</v>
      </c>
      <c r="S44" s="117">
        <f t="shared" si="3"/>
        <v>75</v>
      </c>
      <c r="T44" s="115">
        <f t="shared" si="6"/>
        <v>0</v>
      </c>
      <c r="U44" s="115">
        <f t="shared" si="7"/>
        <v>0</v>
      </c>
      <c r="V44" s="115">
        <f t="shared" si="8"/>
        <v>75</v>
      </c>
      <c r="W44" s="115">
        <f t="shared" si="9"/>
        <v>0</v>
      </c>
      <c r="X44" s="115"/>
    </row>
    <row r="45" spans="1:24" ht="30" customHeight="1" thickBot="1" x14ac:dyDescent="0.25">
      <c r="C45" s="46"/>
      <c r="D45" s="46"/>
      <c r="G45" s="57"/>
      <c r="H45" s="57"/>
      <c r="M45" s="58"/>
      <c r="N45" s="59"/>
      <c r="O45" s="115"/>
      <c r="P45" s="115"/>
      <c r="Q45" s="115"/>
      <c r="R45" s="115"/>
      <c r="S45" s="117"/>
      <c r="T45" s="115"/>
      <c r="U45" s="115"/>
      <c r="V45" s="115"/>
      <c r="W45" s="115"/>
      <c r="X45" s="115"/>
    </row>
    <row r="46" spans="1:24" x14ac:dyDescent="0.2">
      <c r="A46" s="22"/>
      <c r="B46" s="23" t="s">
        <v>101</v>
      </c>
      <c r="C46" s="23"/>
      <c r="D46" s="94" t="s">
        <v>98</v>
      </c>
      <c r="E46" s="95"/>
      <c r="F46" s="95"/>
      <c r="G46" s="95"/>
      <c r="H46" s="95"/>
      <c r="I46" s="24">
        <f>T46</f>
        <v>150.60000000000002</v>
      </c>
      <c r="J46" s="24">
        <f>U46</f>
        <v>182.2</v>
      </c>
      <c r="K46" s="24">
        <f>V46</f>
        <v>229.8</v>
      </c>
      <c r="L46" s="24">
        <f>W46</f>
        <v>103.2</v>
      </c>
      <c r="M46" s="23"/>
      <c r="N46" s="35"/>
      <c r="O46" s="115"/>
      <c r="P46" s="115"/>
      <c r="Q46" s="115"/>
      <c r="R46" s="115"/>
      <c r="S46" s="115"/>
      <c r="T46" s="115">
        <f>SUM(T3:T44)</f>
        <v>150.60000000000002</v>
      </c>
      <c r="U46" s="115">
        <f>SUM(U3:U44)</f>
        <v>182.2</v>
      </c>
      <c r="V46" s="115">
        <f>SUM(V3:V44)</f>
        <v>229.8</v>
      </c>
      <c r="W46" s="115">
        <f>SUM(W3:W44)</f>
        <v>103.2</v>
      </c>
      <c r="X46" s="115"/>
    </row>
    <row r="47" spans="1:24" ht="17" thickBot="1" x14ac:dyDescent="0.25">
      <c r="A47" s="25"/>
      <c r="B47" s="26" t="s">
        <v>102</v>
      </c>
      <c r="C47" s="26"/>
      <c r="D47" s="28"/>
      <c r="E47" s="26"/>
      <c r="F47" s="26"/>
      <c r="G47" s="26"/>
      <c r="H47" s="26"/>
      <c r="I47" s="27">
        <f>I46+T47</f>
        <v>160.60000000000002</v>
      </c>
      <c r="J47" s="27">
        <f>J46+U47</f>
        <v>194.2</v>
      </c>
      <c r="K47" s="27">
        <f>K46+V47</f>
        <v>254.8</v>
      </c>
      <c r="L47" s="27">
        <f>L46+W47</f>
        <v>111.2</v>
      </c>
      <c r="M47" s="26"/>
      <c r="N47" s="38"/>
      <c r="O47" s="115"/>
      <c r="P47" s="115"/>
      <c r="Q47" s="115"/>
      <c r="R47" s="115" t="s">
        <v>97</v>
      </c>
      <c r="S47" s="115"/>
      <c r="T47" s="115">
        <v>10</v>
      </c>
      <c r="U47" s="115">
        <v>12</v>
      </c>
      <c r="V47" s="115">
        <v>25</v>
      </c>
      <c r="W47" s="115">
        <v>8</v>
      </c>
      <c r="X47" s="115"/>
    </row>
    <row r="48" spans="1:24" ht="17" thickBot="1" x14ac:dyDescent="0.25">
      <c r="A48" s="25"/>
      <c r="B48" s="125" t="s">
        <v>103</v>
      </c>
      <c r="C48" s="125"/>
      <c r="D48" s="126"/>
      <c r="E48" s="125"/>
      <c r="F48" s="125"/>
      <c r="G48" s="127"/>
      <c r="H48" s="125"/>
      <c r="I48" s="31" t="s">
        <v>104</v>
      </c>
      <c r="J48" s="29"/>
      <c r="K48" s="29"/>
      <c r="L48" s="32"/>
      <c r="M48" s="51">
        <v>0</v>
      </c>
      <c r="N48" s="36"/>
      <c r="O48" s="115"/>
      <c r="P48" s="115"/>
      <c r="Q48" s="115"/>
      <c r="R48" s="115"/>
      <c r="S48" s="115"/>
      <c r="T48" s="115"/>
      <c r="U48" s="115"/>
      <c r="V48" s="115"/>
      <c r="W48" s="115"/>
      <c r="X48" s="115"/>
    </row>
    <row r="49" spans="1:24" ht="16" customHeight="1" x14ac:dyDescent="0.2">
      <c r="A49" s="22"/>
      <c r="B49" s="128" t="s">
        <v>108</v>
      </c>
      <c r="C49" s="128"/>
      <c r="D49" s="129"/>
      <c r="E49" s="128"/>
      <c r="F49" s="128"/>
      <c r="G49" s="130">
        <v>9</v>
      </c>
      <c r="H49" s="128"/>
      <c r="I49" s="33" t="s">
        <v>107</v>
      </c>
      <c r="J49" s="24"/>
      <c r="K49" s="24"/>
      <c r="L49" s="34"/>
      <c r="M49" s="52">
        <v>0</v>
      </c>
      <c r="N49" s="39">
        <f>M49*9</f>
        <v>0</v>
      </c>
      <c r="O49" s="115"/>
      <c r="P49" s="115"/>
      <c r="Q49" s="115"/>
      <c r="R49" s="115"/>
      <c r="S49" s="115"/>
      <c r="T49" s="115"/>
      <c r="U49" s="115"/>
      <c r="V49" s="115"/>
      <c r="W49" s="115"/>
      <c r="X49" s="115"/>
    </row>
    <row r="50" spans="1:24" ht="33" customHeight="1" thickBot="1" x14ac:dyDescent="0.35">
      <c r="A50" s="25"/>
      <c r="B50" s="26" t="s">
        <v>96</v>
      </c>
      <c r="C50" s="26"/>
      <c r="D50" s="26"/>
      <c r="E50" s="26"/>
      <c r="F50" s="26"/>
      <c r="G50" s="26"/>
      <c r="H50" s="26"/>
      <c r="I50" s="40"/>
      <c r="J50" s="26"/>
      <c r="K50" s="26"/>
      <c r="L50" s="26"/>
      <c r="M50" s="109">
        <f>SUM(N6:N44,N49)</f>
        <v>0</v>
      </c>
      <c r="N50" s="110"/>
      <c r="O50" s="115" t="s">
        <v>120</v>
      </c>
      <c r="P50" s="115"/>
      <c r="Q50" s="115"/>
      <c r="R50" s="115"/>
      <c r="S50" s="115"/>
      <c r="T50" s="115"/>
      <c r="U50" s="115"/>
      <c r="V50" s="115"/>
      <c r="W50" s="115"/>
      <c r="X50" s="115"/>
    </row>
    <row r="51" spans="1:24" ht="34" customHeight="1" x14ac:dyDescent="0.2">
      <c r="A51" s="22" t="s">
        <v>109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35"/>
      <c r="O51" s="115"/>
      <c r="P51" s="115"/>
      <c r="Q51" s="115"/>
      <c r="R51" s="115"/>
      <c r="S51" s="115"/>
      <c r="T51" s="115"/>
      <c r="U51" s="115"/>
      <c r="V51" s="115"/>
      <c r="W51" s="115"/>
      <c r="X51" s="115"/>
    </row>
    <row r="52" spans="1:24" ht="20" customHeight="1" x14ac:dyDescent="0.2">
      <c r="A52" s="97" t="s">
        <v>113</v>
      </c>
      <c r="B52" s="98"/>
      <c r="C52" s="55"/>
      <c r="D52" s="56"/>
      <c r="N52" s="36" t="s">
        <v>115</v>
      </c>
      <c r="O52" s="115"/>
      <c r="P52" s="115"/>
      <c r="Q52" s="115"/>
      <c r="R52" s="115"/>
      <c r="S52" s="115"/>
      <c r="T52" s="115"/>
      <c r="U52" s="115"/>
      <c r="V52" s="115"/>
      <c r="W52" s="115"/>
      <c r="X52" s="115"/>
    </row>
    <row r="53" spans="1:24" ht="20" customHeight="1" x14ac:dyDescent="0.2">
      <c r="A53" s="97" t="s">
        <v>111</v>
      </c>
      <c r="B53" s="98"/>
      <c r="C53" s="99"/>
      <c r="D53" s="100"/>
      <c r="I53" s="30"/>
      <c r="J53" s="30"/>
      <c r="K53" s="30"/>
      <c r="L53" s="30"/>
      <c r="N53" s="36" t="s">
        <v>123</v>
      </c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20" customHeight="1" x14ac:dyDescent="0.2">
      <c r="A54" s="97" t="s">
        <v>110</v>
      </c>
      <c r="B54" s="98"/>
      <c r="C54" s="55"/>
      <c r="D54" s="56"/>
      <c r="N54" s="36" t="s">
        <v>124</v>
      </c>
      <c r="O54" s="115"/>
      <c r="P54" s="115"/>
      <c r="Q54" s="115"/>
      <c r="R54" s="115"/>
      <c r="S54" s="115"/>
      <c r="T54" s="115"/>
      <c r="U54" s="115"/>
      <c r="V54" s="115"/>
      <c r="W54" s="115"/>
      <c r="X54" s="115"/>
    </row>
    <row r="55" spans="1:24" ht="20" customHeight="1" x14ac:dyDescent="0.2">
      <c r="A55" s="97" t="s">
        <v>130</v>
      </c>
      <c r="B55" s="98"/>
      <c r="C55" s="99"/>
      <c r="D55" s="100"/>
      <c r="N55" s="36" t="s">
        <v>125</v>
      </c>
      <c r="O55" s="115"/>
      <c r="P55" s="115"/>
      <c r="Q55" s="115"/>
      <c r="R55" s="115"/>
      <c r="S55" s="115"/>
      <c r="T55" s="115"/>
      <c r="U55" s="115"/>
      <c r="V55" s="115"/>
      <c r="W55" s="115"/>
      <c r="X55" s="115"/>
    </row>
    <row r="56" spans="1:24" ht="20" customHeight="1" x14ac:dyDescent="0.2">
      <c r="A56" s="97" t="s">
        <v>112</v>
      </c>
      <c r="B56" s="98"/>
      <c r="C56" s="101"/>
      <c r="D56" s="102"/>
      <c r="N56" s="36" t="s">
        <v>116</v>
      </c>
      <c r="O56" s="115"/>
      <c r="P56" s="115"/>
      <c r="Q56" s="115"/>
      <c r="R56" s="115"/>
      <c r="S56" s="115"/>
      <c r="T56" s="115"/>
      <c r="U56" s="115"/>
      <c r="V56" s="115"/>
      <c r="W56" s="115"/>
      <c r="X56" s="115"/>
    </row>
    <row r="57" spans="1:24" ht="20" customHeight="1" x14ac:dyDescent="0.2">
      <c r="A57" s="37"/>
      <c r="C57" s="103"/>
      <c r="D57" s="104"/>
      <c r="N57" s="43" t="s">
        <v>126</v>
      </c>
      <c r="O57" s="115"/>
      <c r="P57" s="115"/>
      <c r="Q57" s="115"/>
      <c r="R57" s="115"/>
      <c r="S57" s="115"/>
      <c r="T57" s="115"/>
      <c r="U57" s="115"/>
      <c r="V57" s="115"/>
      <c r="W57" s="115"/>
      <c r="X57" s="115"/>
    </row>
    <row r="58" spans="1:24" ht="72" customHeight="1" thickBot="1" x14ac:dyDescent="0.25">
      <c r="A58" s="25"/>
      <c r="B58" s="26"/>
      <c r="C58" s="105"/>
      <c r="D58" s="106"/>
      <c r="E58" s="26"/>
      <c r="F58" s="26"/>
      <c r="G58" s="26"/>
      <c r="H58" s="26"/>
      <c r="I58" s="26"/>
      <c r="J58" s="26"/>
      <c r="K58" s="26"/>
      <c r="L58" s="26"/>
      <c r="M58" s="26"/>
      <c r="N58" s="42" t="s">
        <v>127</v>
      </c>
      <c r="O58" s="115"/>
      <c r="P58" s="115"/>
      <c r="Q58" s="115"/>
      <c r="R58" s="115"/>
      <c r="S58" s="115"/>
      <c r="T58" s="115"/>
      <c r="U58" s="115"/>
      <c r="V58" s="115"/>
      <c r="W58" s="115"/>
      <c r="X58" s="115"/>
    </row>
  </sheetData>
  <sheetProtection algorithmName="SHA-512" hashValue="RQ2Yz/jyNSrVS9BTCFtd4dGMlLjYg1LShtDqQnFhtyDsdyb+OP/m8dbzykg1IfnYf7Xx29qbkH874qtwL6X5nQ==" saltValue="y2Bo3W6tXFjq3sUQcwWNNQ==" spinCount="100000" sheet="1" selectLockedCells="1"/>
  <mergeCells count="156">
    <mergeCell ref="A56:B56"/>
    <mergeCell ref="C55:D55"/>
    <mergeCell ref="C56:D58"/>
    <mergeCell ref="A1:L1"/>
    <mergeCell ref="M50:N50"/>
    <mergeCell ref="C53:D53"/>
    <mergeCell ref="A52:B52"/>
    <mergeCell ref="A53:B53"/>
    <mergeCell ref="A54:B54"/>
    <mergeCell ref="A55:B55"/>
    <mergeCell ref="A26:A28"/>
    <mergeCell ref="B26:B28"/>
    <mergeCell ref="C26:C28"/>
    <mergeCell ref="D26:D28"/>
    <mergeCell ref="F23:F25"/>
    <mergeCell ref="G23:G25"/>
    <mergeCell ref="H23:H25"/>
    <mergeCell ref="I23:I25"/>
    <mergeCell ref="A23:A25"/>
    <mergeCell ref="B23:B25"/>
    <mergeCell ref="C23:C25"/>
    <mergeCell ref="D23:D25"/>
    <mergeCell ref="E23:E25"/>
    <mergeCell ref="E26:E28"/>
    <mergeCell ref="T2:T5"/>
    <mergeCell ref="H14:H16"/>
    <mergeCell ref="J17:J19"/>
    <mergeCell ref="K17:K19"/>
    <mergeCell ref="L17:L19"/>
    <mergeCell ref="M17:M19"/>
    <mergeCell ref="N17:N19"/>
    <mergeCell ref="A20:A22"/>
    <mergeCell ref="B20:B22"/>
    <mergeCell ref="C20:C22"/>
    <mergeCell ref="D20:D22"/>
    <mergeCell ref="F17:F19"/>
    <mergeCell ref="G17:G19"/>
    <mergeCell ref="H17:H19"/>
    <mergeCell ref="I17:I19"/>
    <mergeCell ref="A17:A19"/>
    <mergeCell ref="B17:B19"/>
    <mergeCell ref="C17:C19"/>
    <mergeCell ref="D17:D19"/>
    <mergeCell ref="E17:E19"/>
    <mergeCell ref="J20:J22"/>
    <mergeCell ref="K20:K22"/>
    <mergeCell ref="L20:L22"/>
    <mergeCell ref="U2:U5"/>
    <mergeCell ref="V2:V5"/>
    <mergeCell ref="W2:W5"/>
    <mergeCell ref="X2:X5"/>
    <mergeCell ref="D46:H46"/>
    <mergeCell ref="F2:F5"/>
    <mergeCell ref="A14:A16"/>
    <mergeCell ref="B14:B16"/>
    <mergeCell ref="C14:C16"/>
    <mergeCell ref="D14:D16"/>
    <mergeCell ref="A2:A5"/>
    <mergeCell ref="B2:B5"/>
    <mergeCell ref="C2:C5"/>
    <mergeCell ref="D2:D5"/>
    <mergeCell ref="E2:E5"/>
    <mergeCell ref="I14:I16"/>
    <mergeCell ref="J14:J16"/>
    <mergeCell ref="K14:K16"/>
    <mergeCell ref="L14:L16"/>
    <mergeCell ref="M14:M16"/>
    <mergeCell ref="N14:N16"/>
    <mergeCell ref="E14:E16"/>
    <mergeCell ref="F14:F16"/>
    <mergeCell ref="G14:G16"/>
    <mergeCell ref="F26:F28"/>
    <mergeCell ref="G26:G28"/>
    <mergeCell ref="H26:H28"/>
    <mergeCell ref="E20:E22"/>
    <mergeCell ref="F20:F22"/>
    <mergeCell ref="G20:G22"/>
    <mergeCell ref="H20:H22"/>
    <mergeCell ref="N26:N28"/>
    <mergeCell ref="J32:J34"/>
    <mergeCell ref="K32:K34"/>
    <mergeCell ref="L32:L34"/>
    <mergeCell ref="J23:J25"/>
    <mergeCell ref="K23:K25"/>
    <mergeCell ref="L23:L25"/>
    <mergeCell ref="M23:M25"/>
    <mergeCell ref="N23:N25"/>
    <mergeCell ref="N32:N34"/>
    <mergeCell ref="M32:M34"/>
    <mergeCell ref="I26:I28"/>
    <mergeCell ref="J26:J28"/>
    <mergeCell ref="K26:K28"/>
    <mergeCell ref="L26:L28"/>
    <mergeCell ref="M29:M31"/>
    <mergeCell ref="N29:N31"/>
    <mergeCell ref="A32:A34"/>
    <mergeCell ref="B32:B34"/>
    <mergeCell ref="C32:C34"/>
    <mergeCell ref="D32:D34"/>
    <mergeCell ref="F29:F31"/>
    <mergeCell ref="G29:G31"/>
    <mergeCell ref="H29:H31"/>
    <mergeCell ref="I29:I31"/>
    <mergeCell ref="A29:A31"/>
    <mergeCell ref="B29:B31"/>
    <mergeCell ref="C29:C31"/>
    <mergeCell ref="D29:D31"/>
    <mergeCell ref="E29:E31"/>
    <mergeCell ref="E32:E34"/>
    <mergeCell ref="F32:F34"/>
    <mergeCell ref="G32:G34"/>
    <mergeCell ref="H32:H34"/>
    <mergeCell ref="N41:N43"/>
    <mergeCell ref="G2:G5"/>
    <mergeCell ref="H2:H5"/>
    <mergeCell ref="N2:N5"/>
    <mergeCell ref="G41:G43"/>
    <mergeCell ref="H41:H43"/>
    <mergeCell ref="I41:I43"/>
    <mergeCell ref="J41:J43"/>
    <mergeCell ref="M35:M37"/>
    <mergeCell ref="N35:N37"/>
    <mergeCell ref="I2:I5"/>
    <mergeCell ref="J2:J5"/>
    <mergeCell ref="K2:K5"/>
    <mergeCell ref="L2:L5"/>
    <mergeCell ref="M2:M5"/>
    <mergeCell ref="M41:M43"/>
    <mergeCell ref="I32:I34"/>
    <mergeCell ref="J29:J31"/>
    <mergeCell ref="M20:M22"/>
    <mergeCell ref="N20:N22"/>
    <mergeCell ref="M26:M28"/>
    <mergeCell ref="I20:I22"/>
    <mergeCell ref="K29:K31"/>
    <mergeCell ref="L29:L31"/>
    <mergeCell ref="A41:A43"/>
    <mergeCell ref="B41:B43"/>
    <mergeCell ref="C41:C43"/>
    <mergeCell ref="D41:D43"/>
    <mergeCell ref="E41:E43"/>
    <mergeCell ref="F41:F43"/>
    <mergeCell ref="J35:J37"/>
    <mergeCell ref="K35:K37"/>
    <mergeCell ref="L35:L37"/>
    <mergeCell ref="F35:F37"/>
    <mergeCell ref="G35:G37"/>
    <mergeCell ref="H35:H37"/>
    <mergeCell ref="I35:I37"/>
    <mergeCell ref="A35:A37"/>
    <mergeCell ref="K41:K43"/>
    <mergeCell ref="L41:L43"/>
    <mergeCell ref="B35:B37"/>
    <mergeCell ref="C35:C37"/>
    <mergeCell ref="D35:D37"/>
    <mergeCell ref="E35:E37"/>
  </mergeCells>
  <phoneticPr fontId="3" type="noConversion"/>
  <pageMargins left="0.70000000000000007" right="0.70000000000000007" top="0.35629921259842523" bottom="0.75000000000000011" header="0.30000000000000004" footer="0.30000000000000004"/>
  <pageSetup paperSize="9" scale="55" fitToHeight="2" orientation="portrait" horizontalDpi="0" verticalDpi="0"/>
  <rowBreaks count="1" manualBreakCount="1">
    <brk id="22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 Weingartner</dc:creator>
  <cp:lastModifiedBy>Beat Weingartner</cp:lastModifiedBy>
  <cp:lastPrinted>2023-08-17T13:22:26Z</cp:lastPrinted>
  <dcterms:created xsi:type="dcterms:W3CDTF">2018-11-29T07:46:30Z</dcterms:created>
  <dcterms:modified xsi:type="dcterms:W3CDTF">2023-08-18T07:32:08Z</dcterms:modified>
</cp:coreProperties>
</file>